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quadrim.sharepoint.com/sites/ServeurdedocumentsQRA/Documents partages/7963-JUSTICE-CA Aix-AMO MTT/1- DCE/"/>
    </mc:Choice>
  </mc:AlternateContent>
  <xr:revisionPtr revIDLastSave="793" documentId="13_ncr:1_{253B094E-54EE-49BC-9E62-7DD4E146AB9A}" xr6:coauthVersionLast="47" xr6:coauthVersionMax="47" xr10:uidLastSave="{C8E79022-2EAD-454D-BD21-A2678D51DC64}"/>
  <bookViews>
    <workbookView xWindow="-120" yWindow="-120" windowWidth="38640" windowHeight="21120" tabRatio="818" xr2:uid="{00000000-000D-0000-FFFF-FFFF00000000}"/>
  </bookViews>
  <sheets>
    <sheet name="PdG" sheetId="65" r:id="rId1"/>
    <sheet name="Synthèse" sheetId="51" r:id="rId2"/>
    <sheet name="1A-PeC Prestations" sheetId="47" r:id="rId3"/>
    <sheet name="1B-PeC Sites" sheetId="48" r:id="rId4"/>
    <sheet name="2A-DPF Sections" sheetId="66" r:id="rId5"/>
    <sheet name="2B-DPF GMAO" sheetId="57" r:id="rId6"/>
    <sheet name="2C-DPF Fourn-Cons-MT-P" sheetId="58" r:id="rId7"/>
    <sheet name="3-Charge de travail" sheetId="59" r:id="rId8"/>
  </sheets>
  <externalReferences>
    <externalReference r:id="rId9"/>
  </externalReferences>
  <definedNames>
    <definedName name="astreinte">#REF!</definedName>
    <definedName name="_xlnm.Database">#REF!</definedName>
    <definedName name="Compteur">[1]Info!#REF!</definedName>
    <definedName name="F_poches">[1]Info!#REF!</definedName>
    <definedName name="F_pre">[1]Info!#REF!</definedName>
    <definedName name="F_vc">[1]Info!#REF!</definedName>
    <definedName name="founiture">#REF!</definedName>
    <definedName name="heures.productives">#REF!</definedName>
    <definedName name="K_ajCOM">[1]Info!#REF!</definedName>
    <definedName name="K_ajen">[1]Info!#REF!</definedName>
    <definedName name="K_ajope">[1]Info!#REF!</definedName>
    <definedName name="K_ajPRI">[1]Info!#REF!</definedName>
    <definedName name="K_ajRIE">[1]Info!#REF!</definedName>
    <definedName name="K_founiture">#REF!</definedName>
    <definedName name="K_founiturre">#REF!</definedName>
    <definedName name="K_ventefouniture">#REF!</definedName>
    <definedName name="K_venteMO">#REF!</definedName>
    <definedName name="K_venteST">#REF!</definedName>
    <definedName name="KcoutMO">[1]Info!#REF!</definedName>
    <definedName name="Kvente">[1]Info!#REF!</definedName>
    <definedName name="KventeMAT">#REF!</definedName>
    <definedName name="n_35h">[1]Info!#REF!</definedName>
    <definedName name="nb_legio">[1]Info!#REF!</definedName>
    <definedName name="Noetude">#REF!</definedName>
    <definedName name="P_algi_bio">[1]Info!#REF!</definedName>
    <definedName name="P_GMAO">[1]Info!#REF!</definedName>
    <definedName name="P_mocond">[1]Info!#REF!</definedName>
    <definedName name="Pourcentage_Pièces">#REF!</definedName>
    <definedName name="Rconso_algi_bio">[1]Info!#REF!</definedName>
    <definedName name="Sections" localSheetId="4">'2A-DPF Sections'!$I$6:$I$15</definedName>
    <definedName name="Sections">#REF!</definedName>
    <definedName name="T_niveau4">[1]Info!#REF!</definedName>
    <definedName name="Taux_moyen_PR_Euros">#REF!</definedName>
    <definedName name="TauxH">#REF!</definedName>
    <definedName name="venteMO">#REF!</definedName>
    <definedName name="venteST">#REF!</definedName>
    <definedName name="_xlnm.Print_Area" localSheetId="2">'1A-PeC Prestations'!$A$1:$K$12</definedName>
    <definedName name="_xlnm.Print_Area" localSheetId="3">'1B-PeC Sites'!$A$1:$I$12</definedName>
    <definedName name="_xlnm.Print_Area" localSheetId="4">'2A-DPF Sections'!$A$1:$H$23</definedName>
    <definedName name="_xlnm.Print_Area" localSheetId="5">'2B-DPF GMAO'!$A$1:$E$15</definedName>
    <definedName name="_xlnm.Print_Area" localSheetId="6">'2C-DPF Fourn-Cons-MT-P'!$A$1:$G$47</definedName>
    <definedName name="_xlnm.Print_Area" localSheetId="7">'3-Charge de travail'!$A$1:$H$16</definedName>
    <definedName name="_xlnm.Print_Area" localSheetId="0">PdG!$A$1:$G$30</definedName>
    <definedName name="_xlnm.Print_Area" localSheetId="1">Synthèse!$A$1:$G$12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59" l="1"/>
  <c r="C16" i="59"/>
  <c r="D16" i="59"/>
  <c r="B16" i="59"/>
  <c r="H6" i="59"/>
  <c r="H7" i="59"/>
  <c r="H8" i="59"/>
  <c r="H9" i="59"/>
  <c r="H10" i="59"/>
  <c r="H11" i="59"/>
  <c r="H12" i="59"/>
  <c r="H13" i="59"/>
  <c r="A7" i="59"/>
  <c r="A8" i="59"/>
  <c r="A9" i="59"/>
  <c r="A10" i="59"/>
  <c r="A11" i="59"/>
  <c r="A12" i="59"/>
  <c r="A13" i="59"/>
  <c r="A14" i="59"/>
  <c r="A6" i="59"/>
  <c r="A5" i="59"/>
  <c r="A44" i="58"/>
  <c r="A40" i="58"/>
  <c r="A36" i="58"/>
  <c r="A32" i="58"/>
  <c r="A28" i="58"/>
  <c r="A22" i="58"/>
  <c r="A15" i="58"/>
  <c r="A11" i="58"/>
  <c r="A5" i="58"/>
  <c r="D12" i="47" l="1"/>
  <c r="I7" i="48"/>
  <c r="I8" i="48"/>
  <c r="I9" i="48"/>
  <c r="I6" i="48"/>
  <c r="K7" i="47"/>
  <c r="K8" i="47"/>
  <c r="K9" i="47"/>
  <c r="K6" i="47"/>
  <c r="J7" i="47"/>
  <c r="J8" i="47"/>
  <c r="J9" i="47"/>
  <c r="J6" i="47"/>
  <c r="H7" i="48"/>
  <c r="H8" i="48"/>
  <c r="H9" i="48"/>
  <c r="H6" i="48"/>
  <c r="H14" i="59"/>
  <c r="H7" i="66"/>
  <c r="H6" i="66"/>
  <c r="F20" i="66"/>
  <c r="D20" i="66"/>
  <c r="B20" i="66"/>
  <c r="F18" i="66"/>
  <c r="D18" i="66"/>
  <c r="B18" i="66"/>
  <c r="G16" i="66"/>
  <c r="E16" i="66"/>
  <c r="C16" i="66"/>
  <c r="C14" i="66"/>
  <c r="E13" i="66"/>
  <c r="C13" i="66"/>
  <c r="G12" i="66"/>
  <c r="E12" i="66"/>
  <c r="C12" i="66"/>
  <c r="G11" i="66"/>
  <c r="E11" i="66"/>
  <c r="C11" i="66"/>
  <c r="H11" i="66" s="1"/>
  <c r="G10" i="66"/>
  <c r="C10" i="66"/>
  <c r="G9" i="66"/>
  <c r="E9" i="66"/>
  <c r="C9" i="66"/>
  <c r="G8" i="66"/>
  <c r="E8" i="66"/>
  <c r="C8" i="66"/>
  <c r="H8" i="66" s="1"/>
  <c r="A4" i="66"/>
  <c r="H12" i="66" l="1"/>
  <c r="H16" i="66"/>
  <c r="H20" i="66"/>
  <c r="H9" i="66"/>
  <c r="H16" i="59" l="1"/>
  <c r="I16" i="59" s="1"/>
  <c r="E9" i="51"/>
  <c r="E16" i="59"/>
  <c r="D44" i="58" l="1"/>
  <c r="C44" i="58"/>
  <c r="B44" i="58"/>
  <c r="D40" i="58"/>
  <c r="G15" i="66" s="1"/>
  <c r="C40" i="58"/>
  <c r="E15" i="66" s="1"/>
  <c r="B40" i="58"/>
  <c r="C15" i="66" s="1"/>
  <c r="C18" i="66" s="1"/>
  <c r="B22" i="66" s="1"/>
  <c r="D36" i="58"/>
  <c r="G14" i="66" s="1"/>
  <c r="C36" i="58"/>
  <c r="E14" i="66" s="1"/>
  <c r="B36" i="58"/>
  <c r="D32" i="58"/>
  <c r="G13" i="66" s="1"/>
  <c r="C32" i="58"/>
  <c r="B32" i="58"/>
  <c r="C28" i="58"/>
  <c r="D28" i="58"/>
  <c r="B28" i="58"/>
  <c r="C22" i="58"/>
  <c r="D22" i="58"/>
  <c r="B22" i="58"/>
  <c r="C15" i="58"/>
  <c r="E10" i="66" s="1"/>
  <c r="D15" i="58"/>
  <c r="B15" i="58"/>
  <c r="C11" i="58"/>
  <c r="D11" i="58"/>
  <c r="B11" i="58"/>
  <c r="C5" i="58"/>
  <c r="D5" i="58"/>
  <c r="D47" i="58" s="1"/>
  <c r="B5" i="58"/>
  <c r="L6" i="48"/>
  <c r="K6" i="48"/>
  <c r="C8" i="57"/>
  <c r="K7" i="48"/>
  <c r="K9" i="48"/>
  <c r="I12" i="48"/>
  <c r="F22" i="65" l="1"/>
  <c r="D7" i="51"/>
  <c r="H15" i="66"/>
  <c r="H14" i="66"/>
  <c r="K8" i="48"/>
  <c r="E18" i="66"/>
  <c r="D22" i="66" s="1"/>
  <c r="H10" i="66"/>
  <c r="H13" i="66"/>
  <c r="G18" i="66"/>
  <c r="C47" i="58"/>
  <c r="B47" i="58"/>
  <c r="H47" i="58" l="1"/>
  <c r="F24" i="65"/>
  <c r="D8" i="51"/>
  <c r="F22" i="66"/>
  <c r="H18" i="66"/>
  <c r="H22" i="66" s="1"/>
  <c r="E8" i="57"/>
  <c r="F10" i="48" s="1"/>
  <c r="E15" i="57"/>
  <c r="B26" i="65"/>
  <c r="F4" i="48"/>
  <c r="F3" i="66" s="1"/>
  <c r="G12" i="48"/>
  <c r="G16" i="59"/>
  <c r="F16" i="59"/>
  <c r="C12" i="48"/>
  <c r="B24" i="65"/>
  <c r="B22" i="65"/>
  <c r="C15" i="57"/>
  <c r="F11" i="58"/>
  <c r="F44" i="58"/>
  <c r="F40" i="58"/>
  <c r="F36" i="58"/>
  <c r="F32" i="58"/>
  <c r="F28" i="58"/>
  <c r="F22" i="58"/>
  <c r="F15" i="58"/>
  <c r="F5" i="58"/>
  <c r="H12" i="47"/>
  <c r="G44" i="58"/>
  <c r="E44" i="58"/>
  <c r="G40" i="58"/>
  <c r="G36" i="58"/>
  <c r="G32" i="58"/>
  <c r="G28" i="58"/>
  <c r="G22" i="58"/>
  <c r="G15" i="58"/>
  <c r="G11" i="58"/>
  <c r="G5" i="58"/>
  <c r="E40" i="58"/>
  <c r="E36" i="58"/>
  <c r="E32" i="58"/>
  <c r="E28" i="58"/>
  <c r="E22" i="58"/>
  <c r="E15" i="58"/>
  <c r="E11" i="58"/>
  <c r="E5" i="58"/>
  <c r="A3" i="48"/>
  <c r="A3" i="47"/>
  <c r="A3" i="59" s="1"/>
  <c r="A5" i="51"/>
  <c r="D4" i="48"/>
  <c r="D3" i="66" s="1"/>
  <c r="B4" i="48"/>
  <c r="B3" i="66" s="1"/>
  <c r="D9" i="51" l="1"/>
  <c r="F26" i="65"/>
  <c r="C9" i="51"/>
  <c r="G9" i="51" s="1"/>
  <c r="M12" i="48"/>
  <c r="I22" i="66"/>
  <c r="I18" i="66"/>
  <c r="D3" i="58"/>
  <c r="D3" i="59" s="1"/>
  <c r="E3" i="57"/>
  <c r="E10" i="57" s="1"/>
  <c r="C3" i="57"/>
  <c r="B3" i="58"/>
  <c r="D3" i="57"/>
  <c r="C3" i="58"/>
  <c r="F12" i="48"/>
  <c r="G47" i="58"/>
  <c r="E47" i="58"/>
  <c r="F47" i="58"/>
  <c r="F3" i="58"/>
  <c r="F3" i="59" s="1"/>
  <c r="L7" i="48" l="1"/>
  <c r="E3" i="58"/>
  <c r="E3" i="59" s="1"/>
  <c r="G3" i="58"/>
  <c r="G3" i="59" s="1"/>
  <c r="D10" i="57"/>
  <c r="C10" i="57"/>
  <c r="E12" i="48"/>
  <c r="F12" i="47"/>
  <c r="B12" i="47"/>
  <c r="G12" i="47"/>
  <c r="E12" i="47"/>
  <c r="C12" i="47"/>
  <c r="D15" i="57"/>
  <c r="B9" i="51"/>
  <c r="D8" i="57"/>
  <c r="D10" i="48" s="1"/>
  <c r="D12" i="48" s="1"/>
  <c r="C3" i="59" l="1"/>
  <c r="B3" i="59"/>
  <c r="F9" i="51" l="1"/>
  <c r="L9" i="48"/>
  <c r="L8" i="48" l="1"/>
  <c r="K12" i="47"/>
  <c r="E8" i="51"/>
  <c r="I10" i="47"/>
  <c r="J10" i="47" s="1"/>
  <c r="C8" i="51"/>
  <c r="C7" i="51"/>
  <c r="M12" i="47" l="1"/>
  <c r="L12" i="48"/>
  <c r="C11" i="51"/>
  <c r="J12" i="47"/>
  <c r="I12" i="47"/>
  <c r="G8" i="51"/>
  <c r="B10" i="48"/>
  <c r="H10" i="48" s="1"/>
  <c r="K10" i="48" s="1"/>
  <c r="L12" i="47" l="1"/>
  <c r="H12" i="48"/>
  <c r="B12" i="48"/>
  <c r="B7" i="51" s="1"/>
  <c r="E7" i="51"/>
  <c r="K12" i="48" l="1"/>
  <c r="N12" i="48"/>
  <c r="G7" i="51"/>
  <c r="G11" i="51" s="1"/>
  <c r="J16" i="59" s="1"/>
  <c r="E11" i="51"/>
  <c r="B8" i="51"/>
  <c r="B11" i="51" s="1"/>
  <c r="F8" i="51" l="1"/>
  <c r="F7" i="51" l="1"/>
  <c r="F11" i="51" s="1"/>
  <c r="D11" i="51" l="1"/>
</calcChain>
</file>

<file path=xl/sharedStrings.xml><?xml version="1.0" encoding="utf-8"?>
<sst xmlns="http://schemas.openxmlformats.org/spreadsheetml/2006/main" count="149" uniqueCount="85">
  <si>
    <t>Gestion / Encadrement hors site</t>
  </si>
  <si>
    <t>Autres coûts</t>
  </si>
  <si>
    <t>Moyens humains</t>
  </si>
  <si>
    <t>TOTAL en €HT</t>
  </si>
  <si>
    <t>PRESTATIONS</t>
  </si>
  <si>
    <t>SECTIONS TECHNIQUES</t>
  </si>
  <si>
    <t>Section 0 - Pilotage et missions générales</t>
  </si>
  <si>
    <t>Cellule 
méthodes/qualité</t>
  </si>
  <si>
    <t>Moyens sur site</t>
  </si>
  <si>
    <t>Liste des sites</t>
  </si>
  <si>
    <t>€HT</t>
  </si>
  <si>
    <t>Heures</t>
  </si>
  <si>
    <t>Détails / Commentaires</t>
  </si>
  <si>
    <t>Formation du personnel</t>
  </si>
  <si>
    <t>Initialisation de la base de données</t>
  </si>
  <si>
    <t>Total €HT/an</t>
  </si>
  <si>
    <t>Libellé</t>
  </si>
  <si>
    <t>Filtres…</t>
  </si>
  <si>
    <t>Produits de traitement d'eau…</t>
  </si>
  <si>
    <t>Autres Fournitures et consommables</t>
  </si>
  <si>
    <t>…</t>
  </si>
  <si>
    <t>Lampes</t>
  </si>
  <si>
    <t>COUTS SPECIFIQUES DE LA PREMIERE ANNEE</t>
  </si>
  <si>
    <t>Coût de mise en place de la solution</t>
  </si>
  <si>
    <t>Total Coûts Initiaux GMAO (en €HT pour la première année)</t>
  </si>
  <si>
    <t>COUTS RECURRENTS</t>
  </si>
  <si>
    <t>Coût de mise à disposition de l'outil</t>
  </si>
  <si>
    <t>Total Coûts Récurrents solution GMAO (en €HT/an)</t>
  </si>
  <si>
    <t>Postes</t>
  </si>
  <si>
    <t>Montants en €HT/an</t>
  </si>
  <si>
    <t>Détail des fournitures, consommables, moyens techniques et des pièces d'un montant unitaire &lt; 200€HT</t>
  </si>
  <si>
    <t>Total en (€HT/an)</t>
  </si>
  <si>
    <t>Produits de traitement d'eau</t>
  </si>
  <si>
    <t>Autres fournitures et consommables</t>
  </si>
  <si>
    <t>Total H/an</t>
  </si>
  <si>
    <t>Fournitures, consommables, Pièces détachées, Moyens d'accès</t>
  </si>
  <si>
    <t>Fournitures, Consommables, Moyens d'accès</t>
  </si>
  <si>
    <t>GMAO</t>
  </si>
  <si>
    <t>PHASE 1B - Prise de connaissance du site et des installations, mise en place des méthodes et de l'organisation</t>
  </si>
  <si>
    <t>PHASE 1B - Prise en charge et état des lieux des installations</t>
  </si>
  <si>
    <t>TABLEAU 3 - Phase 2 - CHARGE DE TRAVAIL EN EXPLOITATION COURANTE
Décomposition par section technique et par prestation en Heures/an</t>
  </si>
  <si>
    <t>TABLEAU 2A - Phase 2 - EXPLOITATION COURANTE
Décomposition par section technique et par prestation en €HT/an</t>
  </si>
  <si>
    <t>PHASE 1B - Mise en place du reporting, de la documentation d'exploitation, mise en place des outils informatiques et du portail de Gestion des demandes d'intervention.</t>
  </si>
  <si>
    <t>PHASE 1B - Initialisation de la GMAO</t>
  </si>
  <si>
    <t>TOTAL en €HT/an</t>
  </si>
  <si>
    <t>Montant GMAO par site</t>
  </si>
  <si>
    <t>PHASE 2</t>
  </si>
  <si>
    <t>EXPLOITATION COURANTE</t>
  </si>
  <si>
    <t>Total Heures</t>
  </si>
  <si>
    <t>Total €HT</t>
  </si>
  <si>
    <t>PHASES 1A et 1B</t>
  </si>
  <si>
    <t>COUR D’APPEL D’AIX EN PROVENCE
SERVICE ADMINISTRATIF INTERRÉGIONAL JUDICIAIRE
Département gestion du patrimoine immobilier</t>
  </si>
  <si>
    <t>ANNEXE 1</t>
  </si>
  <si>
    <t>Décomposition des Prix Forfaitaires (DPF)</t>
  </si>
  <si>
    <t>ACTE D’ENGAGEMENT (AE)</t>
  </si>
  <si>
    <t>Sites :</t>
  </si>
  <si>
    <t>Astreinte</t>
  </si>
  <si>
    <t>Section 1 - Plomberie et Traitement d'Eau</t>
  </si>
  <si>
    <t>Section 2 - Protection Incendie</t>
  </si>
  <si>
    <t>Section 3 - Chauffage-Ventilation-Climatisation-Désenfumage</t>
  </si>
  <si>
    <t>Section 4 - Electricité Courants Forts</t>
  </si>
  <si>
    <t>Section 5 - Electricité Courants Faibles</t>
  </si>
  <si>
    <t>Section 6 - Ouvrage de génie civil, Second œuvre, Portes Automatiques</t>
  </si>
  <si>
    <t>Section 7 - Ascenseurs et Monte-charges</t>
  </si>
  <si>
    <t>MISSIONS PREPARATOIRES
RECOUVREMENT &amp;
PRISE EN CHARGE</t>
  </si>
  <si>
    <t>PHASE 1A - Recouvrement, préparation à l'exploitation courante</t>
  </si>
  <si>
    <t>TABLEAU 1A - Phases 1A et 1B - MISSIONS PREPARATOIRES : RECOUVREMENT ET PRISE EN CHARGE (cf. Chapitre 5 du CCTP) 
Décomposition fonctionnelle des prestations en €HT et Heures</t>
  </si>
  <si>
    <t>TABLEAU 1B - Phase 1 - MISSIONS PREPARATOIRES (cf. Chapitre 5 du CCTP) 
Décomposition par site des prestations en €HT et Heures</t>
  </si>
  <si>
    <t>Pièces &lt;200€HT</t>
  </si>
  <si>
    <t>TOTAL PAR SITE en €HT</t>
  </si>
  <si>
    <t>Performance énergétique et environnementale</t>
  </si>
  <si>
    <t>Montant Prestations courantes</t>
  </si>
  <si>
    <t>HT/an</t>
  </si>
  <si>
    <t>DECOMPOSITION DU PRIX GLOBAL ET FORFAITAIRE - SYNTHESE PAR SITE</t>
  </si>
  <si>
    <t>LOT 6</t>
  </si>
  <si>
    <t>Section 8 - Groupe électrogène</t>
  </si>
  <si>
    <t>Moyens sur site et hors site
Montants de sous-traitance inclus.</t>
  </si>
  <si>
    <t>TABLEAU 2B - Phase 2 - PRISE EN CHARGE ET EXPLOITATION COURANTE
Décomposition du coût de la GMAO (en €HT/an)</t>
  </si>
  <si>
    <t>TABLEAU 2C - Phase 2 - EXPLOITATION COURANTE
Décomposition par section des fournitures, consommables, moyens techniques, moyens d'accès, etc.</t>
  </si>
  <si>
    <t>Moyens Humains</t>
  </si>
  <si>
    <t>MARCHÉ PUBLIC D’EXPLOITATION ET DE MAINTENANCE MULTITECHNIQUE DES LOCAUX ET EQUIPEMENTS DES BATIMENTS ABRITANT LES JURIDICTIONS DE L'ARRONDISSEMENT JUDICIAIRE DE DRAGUIGNAN
MP 2025-02/IMMO</t>
  </si>
  <si>
    <t>ARRONDISSEMENT JUDICIAIRE DE DRAGUIGNAN</t>
  </si>
  <si>
    <t>AJ DRAGUIGNAN - Cité judiciaire Draguignan</t>
  </si>
  <si>
    <t>AJ DRAGUIGNAN - Palais de justice Fréjus</t>
  </si>
  <si>
    <t>AJ DRAGUIGNAN - Palais de justice Brignoles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</si>
</sst>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#,##0.00\ &quot;€&quot;"/>
    <numFmt numFmtId="166" formatCode="General&quot; H&quot;"/>
  </numFmts>
  <fonts count="27" x14ac:knownFonts="1">
    <font>
      <sz val="10"/>
      <name val="Arial"/>
    </font>
    <font>
      <sz val="10"/>
      <name val="Century Gothic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b/>
      <i/>
      <sz val="14"/>
      <name val="Arial"/>
      <family val="2"/>
    </font>
    <font>
      <b/>
      <sz val="12"/>
      <name val="Century Gothic"/>
      <family val="2"/>
    </font>
    <font>
      <b/>
      <sz val="11"/>
      <color indexed="9"/>
      <name val="Century Gothic"/>
      <family val="2"/>
    </font>
    <font>
      <sz val="10"/>
      <name val="Arial"/>
      <family val="2"/>
    </font>
    <font>
      <b/>
      <sz val="10"/>
      <color theme="0"/>
      <name val="Century Gothic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4"/>
      <color theme="4" tint="-0.499984740745262"/>
      <name val="Century Gothic"/>
      <family val="2"/>
    </font>
    <font>
      <b/>
      <sz val="18"/>
      <color theme="0"/>
      <name val="Century Gothic"/>
      <family val="2"/>
    </font>
    <font>
      <b/>
      <u/>
      <sz val="18"/>
      <color theme="0"/>
      <name val="Century Gothic"/>
      <family val="2"/>
    </font>
    <font>
      <sz val="10"/>
      <color theme="4" tint="-0.499984740745262"/>
      <name val="Century Gothic"/>
      <family val="2"/>
    </font>
    <font>
      <b/>
      <sz val="10"/>
      <color theme="4" tint="-0.499984740745262"/>
      <name val="Century Gothic"/>
      <family val="2"/>
    </font>
    <font>
      <b/>
      <u/>
      <sz val="10"/>
      <color theme="4" tint="-0.499984740745262"/>
      <name val="Century Gothic"/>
      <family val="2"/>
    </font>
    <font>
      <b/>
      <sz val="16"/>
      <color indexed="9"/>
      <name val="Century Gothic"/>
      <family val="2"/>
    </font>
    <font>
      <sz val="16"/>
      <color indexed="9"/>
      <name val="Century Gothic"/>
      <family val="2"/>
    </font>
    <font>
      <b/>
      <sz val="11"/>
      <color theme="4" tint="-0.499984740745262"/>
      <name val="Century Gothic"/>
      <family val="2"/>
    </font>
    <font>
      <b/>
      <sz val="18"/>
      <color indexed="9"/>
      <name val="Century Gothic"/>
      <family val="2"/>
    </font>
    <font>
      <b/>
      <sz val="16"/>
      <color theme="4" tint="-0.499984740745262"/>
      <name val="Century Gothic"/>
      <family val="2"/>
    </font>
    <font>
      <b/>
      <sz val="14"/>
      <name val="Century Gothic"/>
      <family val="2"/>
    </font>
    <font>
      <b/>
      <sz val="12"/>
      <color theme="4" tint="-0.499984740745262"/>
      <name val="Century Gothic"/>
      <family val="2"/>
    </font>
    <font>
      <sz val="11"/>
      <color theme="4" tint="-0.499984740745262"/>
      <name val="Century Gothic"/>
      <family val="2"/>
    </font>
    <font>
      <sz val="20"/>
      <color indexed="9"/>
      <name val="Century Gothic"/>
      <family val="2"/>
    </font>
    <font>
      <b/>
      <sz val="11"/>
      <color rgb="FF0061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lightUp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lightUp">
        <fgColor theme="0" tint="-0.149967955565050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 applyFont="0"/>
    <xf numFmtId="0" fontId="7" fillId="0" borderId="0"/>
    <xf numFmtId="9" fontId="9" fillId="0" borderId="0" applyFont="0" applyFill="0" applyBorder="0" applyAlignment="0" applyProtection="0"/>
    <xf numFmtId="0" fontId="10" fillId="5" borderId="0" applyNumberFormat="0" applyBorder="0" applyAlignment="0" applyProtection="0"/>
  </cellStyleXfs>
  <cellXfs count="154">
    <xf numFmtId="0" fontId="0" fillId="0" borderId="0" xfId="0"/>
    <xf numFmtId="0" fontId="1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vertical="center"/>
    </xf>
    <xf numFmtId="165" fontId="2" fillId="3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 wrapText="1"/>
    </xf>
    <xf numFmtId="3" fontId="3" fillId="7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3" fontId="3" fillId="7" borderId="16" xfId="0" applyNumberFormat="1" applyFont="1" applyFill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 wrapText="1"/>
    </xf>
    <xf numFmtId="3" fontId="2" fillId="7" borderId="2" xfId="0" applyNumberFormat="1" applyFont="1" applyFill="1" applyBorder="1" applyAlignment="1">
      <alignment horizontal="center" vertical="center" wrapText="1"/>
    </xf>
    <xf numFmtId="3" fontId="2" fillId="7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65" fontId="15" fillId="4" borderId="1" xfId="0" applyNumberFormat="1" applyFont="1" applyFill="1" applyBorder="1" applyAlignment="1">
      <alignment horizontal="center" vertical="center"/>
    </xf>
    <xf numFmtId="166" fontId="15" fillId="4" borderId="16" xfId="0" applyNumberFormat="1" applyFont="1" applyFill="1" applyBorder="1" applyAlignment="1">
      <alignment horizontal="center" vertical="center"/>
    </xf>
    <xf numFmtId="165" fontId="15" fillId="4" borderId="16" xfId="0" applyNumberFormat="1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 wrapText="1"/>
    </xf>
    <xf numFmtId="2" fontId="19" fillId="4" borderId="2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166" fontId="2" fillId="0" borderId="16" xfId="0" applyNumberFormat="1" applyFont="1" applyBorder="1" applyAlignment="1" applyProtection="1">
      <alignment horizontal="center" vertical="center"/>
      <protection locked="0"/>
    </xf>
    <xf numFmtId="165" fontId="2" fillId="0" borderId="16" xfId="0" applyNumberFormat="1" applyFont="1" applyBorder="1" applyAlignment="1" applyProtection="1">
      <alignment horizontal="center" vertical="center"/>
      <protection locked="0"/>
    </xf>
    <xf numFmtId="2" fontId="2" fillId="0" borderId="4" xfId="0" applyNumberFormat="1" applyFont="1" applyBorder="1" applyAlignment="1" applyProtection="1">
      <alignment horizontal="center" vertical="center"/>
      <protection locked="0"/>
    </xf>
    <xf numFmtId="165" fontId="2" fillId="0" borderId="17" xfId="0" applyNumberFormat="1" applyFont="1" applyBorder="1" applyAlignment="1" applyProtection="1">
      <alignment horizontal="center" vertical="center"/>
      <protection locked="0"/>
    </xf>
    <xf numFmtId="165" fontId="2" fillId="0" borderId="16" xfId="0" applyNumberFormat="1" applyFont="1" applyBorder="1" applyAlignment="1">
      <alignment horizontal="center" vertical="center"/>
    </xf>
    <xf numFmtId="165" fontId="15" fillId="4" borderId="17" xfId="0" applyNumberFormat="1" applyFont="1" applyFill="1" applyBorder="1" applyAlignment="1">
      <alignment horizontal="center" vertical="center"/>
    </xf>
    <xf numFmtId="11" fontId="5" fillId="7" borderId="2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6" xfId="0" applyNumberFormat="1" applyFont="1" applyFill="1" applyBorder="1" applyAlignment="1">
      <alignment horizontal="center" vertical="center" wrapText="1"/>
    </xf>
    <xf numFmtId="11" fontId="17" fillId="0" borderId="11" xfId="0" applyNumberFormat="1" applyFont="1" applyBorder="1" applyAlignment="1">
      <alignment horizontal="center" vertical="center" wrapText="1"/>
    </xf>
    <xf numFmtId="11" fontId="17" fillId="0" borderId="0" xfId="0" applyNumberFormat="1" applyFont="1" applyAlignment="1">
      <alignment horizontal="center" vertical="center" wrapText="1"/>
    </xf>
    <xf numFmtId="11" fontId="21" fillId="0" borderId="0" xfId="0" applyNumberFormat="1" applyFont="1" applyAlignment="1">
      <alignment horizontal="center" vertical="center" wrapText="1"/>
    </xf>
    <xf numFmtId="11" fontId="17" fillId="0" borderId="1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1" fontId="17" fillId="0" borderId="2" xfId="0" applyNumberFormat="1" applyFont="1" applyBorder="1" applyAlignment="1">
      <alignment vertical="center" wrapText="1"/>
    </xf>
    <xf numFmtId="11" fontId="17" fillId="4" borderId="2" xfId="0" applyNumberFormat="1" applyFont="1" applyFill="1" applyBorder="1" applyAlignment="1">
      <alignment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5" xfId="0" applyFont="1" applyBorder="1"/>
    <xf numFmtId="0" fontId="1" fillId="0" borderId="1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4" fillId="0" borderId="0" xfId="0" applyFont="1"/>
    <xf numFmtId="0" fontId="14" fillId="0" borderId="11" xfId="0" applyFont="1" applyBorder="1"/>
    <xf numFmtId="0" fontId="14" fillId="0" borderId="5" xfId="0" applyFont="1" applyBorder="1"/>
    <xf numFmtId="0" fontId="1" fillId="0" borderId="13" xfId="0" applyFont="1" applyBorder="1"/>
    <xf numFmtId="0" fontId="1" fillId="0" borderId="12" xfId="0" applyFont="1" applyBorder="1"/>
    <xf numFmtId="0" fontId="1" fillId="0" borderId="10" xfId="0" applyFont="1" applyBorder="1"/>
    <xf numFmtId="3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165" fontId="2" fillId="0" borderId="4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166" fontId="2" fillId="0" borderId="2" xfId="0" applyNumberFormat="1" applyFont="1" applyBorder="1" applyAlignment="1" applyProtection="1">
      <alignment horizontal="center" vertical="center"/>
      <protection locked="0"/>
    </xf>
    <xf numFmtId="165" fontId="15" fillId="0" borderId="0" xfId="0" applyNumberFormat="1" applyFont="1"/>
    <xf numFmtId="0" fontId="15" fillId="0" borderId="0" xfId="0" applyFont="1" applyAlignment="1">
      <alignment horizontal="left" vertical="center"/>
    </xf>
    <xf numFmtId="166" fontId="19" fillId="4" borderId="2" xfId="0" applyNumberFormat="1" applyFont="1" applyFill="1" applyBorder="1" applyAlignment="1">
      <alignment horizontal="center" vertical="center"/>
    </xf>
    <xf numFmtId="11" fontId="3" fillId="7" borderId="2" xfId="0" applyNumberFormat="1" applyFont="1" applyFill="1" applyBorder="1" applyAlignment="1">
      <alignment horizontal="center" vertical="center" wrapText="1"/>
    </xf>
    <xf numFmtId="0" fontId="26" fillId="5" borderId="0" xfId="5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11" fontId="3" fillId="7" borderId="1" xfId="0" applyNumberFormat="1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11" fontId="3" fillId="0" borderId="2" xfId="0" applyNumberFormat="1" applyFont="1" applyBorder="1" applyAlignment="1">
      <alignment horizontal="center" vertical="center" wrapText="1"/>
    </xf>
    <xf numFmtId="11" fontId="6" fillId="0" borderId="2" xfId="0" applyNumberFormat="1" applyFont="1" applyBorder="1" applyAlignment="1">
      <alignment vertical="center" wrapText="1"/>
    </xf>
    <xf numFmtId="3" fontId="15" fillId="0" borderId="0" xfId="0" applyNumberFormat="1" applyFont="1" applyAlignment="1">
      <alignment vertical="center"/>
    </xf>
    <xf numFmtId="0" fontId="5" fillId="3" borderId="16" xfId="0" applyFont="1" applyFill="1" applyBorder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3" fontId="3" fillId="7" borderId="2" xfId="0" applyNumberFormat="1" applyFont="1" applyFill="1" applyBorder="1" applyAlignment="1">
      <alignment horizontal="center" vertical="center"/>
    </xf>
    <xf numFmtId="165" fontId="3" fillId="7" borderId="2" xfId="0" applyNumberFormat="1" applyFont="1" applyFill="1" applyBorder="1" applyAlignment="1">
      <alignment horizontal="center" vertical="center"/>
    </xf>
    <xf numFmtId="165" fontId="5" fillId="7" borderId="2" xfId="0" applyNumberFormat="1" applyFont="1" applyFill="1" applyBorder="1" applyAlignment="1">
      <alignment horizontal="center" vertical="center"/>
    </xf>
    <xf numFmtId="166" fontId="5" fillId="7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19" fillId="4" borderId="2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166" fontId="2" fillId="3" borderId="2" xfId="0" applyNumberFormat="1" applyFont="1" applyFill="1" applyBorder="1" applyAlignment="1">
      <alignment horizontal="center" vertical="center"/>
    </xf>
    <xf numFmtId="166" fontId="19" fillId="7" borderId="2" xfId="0" applyNumberFormat="1" applyFont="1" applyFill="1" applyBorder="1" applyAlignment="1">
      <alignment horizontal="center" vertical="center"/>
    </xf>
    <xf numFmtId="165" fontId="23" fillId="7" borderId="2" xfId="0" applyNumberFormat="1" applyFont="1" applyFill="1" applyBorder="1" applyAlignment="1">
      <alignment horizontal="center" vertical="center"/>
    </xf>
    <xf numFmtId="166" fontId="23" fillId="7" borderId="2" xfId="0" applyNumberFormat="1" applyFont="1" applyFill="1" applyBorder="1" applyAlignment="1">
      <alignment horizontal="center" vertical="center"/>
    </xf>
    <xf numFmtId="3" fontId="23" fillId="7" borderId="2" xfId="0" applyNumberFormat="1" applyFont="1" applyFill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166" fontId="19" fillId="0" borderId="1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left" vertical="center" wrapText="1" indent="1"/>
    </xf>
    <xf numFmtId="3" fontId="2" fillId="3" borderId="2" xfId="0" applyNumberFormat="1" applyFont="1" applyFill="1" applyBorder="1" applyAlignment="1">
      <alignment horizontal="left" vertical="center" wrapText="1" indent="1"/>
    </xf>
    <xf numFmtId="0" fontId="1" fillId="0" borderId="2" xfId="0" applyFont="1" applyBorder="1" applyAlignment="1" applyProtection="1">
      <alignment horizontal="left" vertical="center" wrapText="1" indent="1"/>
      <protection locked="0"/>
    </xf>
    <xf numFmtId="3" fontId="2" fillId="0" borderId="14" xfId="0" applyNumberFormat="1" applyFont="1" applyBorder="1" applyAlignment="1">
      <alignment horizontal="left" vertical="center" wrapText="1" indent="1"/>
    </xf>
    <xf numFmtId="165" fontId="2" fillId="8" borderId="1" xfId="0" applyNumberFormat="1" applyFont="1" applyFill="1" applyBorder="1" applyAlignment="1">
      <alignment horizontal="center" vertical="center"/>
    </xf>
    <xf numFmtId="165" fontId="2" fillId="8" borderId="16" xfId="0" applyNumberFormat="1" applyFont="1" applyFill="1" applyBorder="1" applyAlignment="1">
      <alignment horizontal="center" vertical="center"/>
    </xf>
    <xf numFmtId="165" fontId="2" fillId="8" borderId="2" xfId="0" applyNumberFormat="1" applyFont="1" applyFill="1" applyBorder="1" applyAlignment="1">
      <alignment horizontal="center" vertical="center"/>
    </xf>
    <xf numFmtId="3" fontId="2" fillId="3" borderId="17" xfId="0" applyNumberFormat="1" applyFont="1" applyFill="1" applyBorder="1" applyAlignment="1">
      <alignment horizontal="center" vertical="center" wrapText="1"/>
    </xf>
    <xf numFmtId="3" fontId="2" fillId="3" borderId="16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3" fontId="3" fillId="7" borderId="2" xfId="0" applyNumberFormat="1" applyFont="1" applyFill="1" applyBorder="1" applyAlignment="1">
      <alignment horizontal="center" vertical="center" wrapText="1"/>
    </xf>
    <xf numFmtId="11" fontId="11" fillId="0" borderId="2" xfId="0" applyNumberFormat="1" applyFont="1" applyBorder="1" applyAlignment="1">
      <alignment horizontal="center" vertical="center" wrapText="1"/>
    </xf>
    <xf numFmtId="11" fontId="25" fillId="6" borderId="11" xfId="0" applyNumberFormat="1" applyFont="1" applyFill="1" applyBorder="1" applyAlignment="1">
      <alignment horizontal="center" vertical="center" wrapText="1"/>
    </xf>
    <xf numFmtId="11" fontId="25" fillId="6" borderId="0" xfId="0" applyNumberFormat="1" applyFont="1" applyFill="1" applyAlignment="1">
      <alignment horizontal="center" vertical="center" wrapText="1"/>
    </xf>
    <xf numFmtId="11" fontId="18" fillId="6" borderId="6" xfId="0" applyNumberFormat="1" applyFont="1" applyFill="1" applyBorder="1" applyAlignment="1">
      <alignment horizontal="center" vertical="center" wrapText="1"/>
    </xf>
    <xf numFmtId="11" fontId="18" fillId="6" borderId="7" xfId="0" applyNumberFormat="1" applyFont="1" applyFill="1" applyBorder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 wrapText="1"/>
    </xf>
    <xf numFmtId="3" fontId="5" fillId="7" borderId="2" xfId="0" applyNumberFormat="1" applyFont="1" applyFill="1" applyBorder="1" applyAlignment="1">
      <alignment horizontal="center" vertical="center"/>
    </xf>
    <xf numFmtId="3" fontId="2" fillId="7" borderId="2" xfId="0" applyNumberFormat="1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2" fillId="7" borderId="2" xfId="0" applyNumberFormat="1" applyFont="1" applyFill="1" applyBorder="1" applyAlignment="1">
      <alignment horizontal="center" vertical="center"/>
    </xf>
    <xf numFmtId="11" fontId="18" fillId="6" borderId="3" xfId="0" applyNumberFormat="1" applyFont="1" applyFill="1" applyBorder="1" applyAlignment="1">
      <alignment horizontal="center" vertical="center" wrapText="1"/>
    </xf>
    <xf numFmtId="11" fontId="18" fillId="6" borderId="15" xfId="0" applyNumberFormat="1" applyFont="1" applyFill="1" applyBorder="1" applyAlignment="1">
      <alignment horizontal="center" vertical="center" wrapText="1"/>
    </xf>
    <xf numFmtId="165" fontId="19" fillId="4" borderId="2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11" fontId="3" fillId="7" borderId="2" xfId="0" applyNumberFormat="1" applyFont="1" applyFill="1" applyBorder="1" applyAlignment="1">
      <alignment horizontal="center" vertical="center" wrapText="1"/>
    </xf>
    <xf numFmtId="165" fontId="15" fillId="4" borderId="2" xfId="4" applyNumberFormat="1" applyFont="1" applyFill="1" applyBorder="1" applyAlignment="1" applyProtection="1">
      <alignment horizontal="center" vertical="center"/>
    </xf>
    <xf numFmtId="11" fontId="5" fillId="7" borderId="2" xfId="0" applyNumberFormat="1" applyFont="1" applyFill="1" applyBorder="1" applyAlignment="1">
      <alignment horizontal="left" vertical="center" wrapText="1"/>
    </xf>
    <xf numFmtId="11" fontId="18" fillId="6" borderId="13" xfId="0" applyNumberFormat="1" applyFont="1" applyFill="1" applyBorder="1" applyAlignment="1">
      <alignment horizontal="center" vertical="center" wrapText="1"/>
    </xf>
    <xf numFmtId="11" fontId="18" fillId="6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</cellXfs>
  <cellStyles count="6">
    <cellStyle name="Euro" xfId="1" xr:uid="{00000000-0005-0000-0000-000000000000}"/>
    <cellStyle name="Normal" xfId="0" builtinId="0"/>
    <cellStyle name="Normal 2" xfId="3" xr:uid="{A54BB714-7055-4A27-8457-994EC90AE2E7}"/>
    <cellStyle name="Pourcentage" xfId="4" builtinId="5"/>
    <cellStyle name="Satisfaisant" xfId="5" builtinId="26"/>
    <cellStyle name="T1" xfId="2" xr:uid="{00000000-0005-0000-0000-000002000000}"/>
  </cellStyles>
  <dxfs count="12"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27</xdr:row>
      <xdr:rowOff>47624</xdr:rowOff>
    </xdr:from>
    <xdr:to>
      <xdr:col>6</xdr:col>
      <xdr:colOff>590550</xdr:colOff>
      <xdr:row>29</xdr:row>
      <xdr:rowOff>16809</xdr:rowOff>
    </xdr:to>
    <xdr:sp macro="" textlink="" fLocksText="0">
      <xdr:nvSpPr>
        <xdr:cNvPr id="3" name="Rectangle avec flèche vers le haut 1">
          <a:extLst>
            <a:ext uri="{FF2B5EF4-FFF2-40B4-BE49-F238E27FC236}">
              <a16:creationId xmlns:a16="http://schemas.microsoft.com/office/drawing/2014/main" id="{0ECFB89E-625D-4B65-BEB0-FBACD6605BBE}"/>
            </a:ext>
          </a:extLst>
        </xdr:cNvPr>
        <xdr:cNvSpPr/>
      </xdr:nvSpPr>
      <xdr:spPr>
        <a:xfrm>
          <a:off x="142876" y="7820024"/>
          <a:ext cx="5019674" cy="293035"/>
        </a:xfrm>
        <a:prstGeom prst="roundRect">
          <a:avLst/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>
              <a:latin typeface="Century Gothic" pitchFamily="34" charset="0"/>
            </a:rPr>
            <a:t>Tous les onglets du document</a:t>
          </a:r>
          <a:r>
            <a:rPr lang="fr-FR" sz="1200" b="1" baseline="0">
              <a:latin typeface="Century Gothic" pitchFamily="34" charset="0"/>
            </a:rPr>
            <a:t> sont à renseigner.</a:t>
          </a:r>
        </a:p>
      </xdr:txBody>
    </xdr:sp>
    <xdr:clientData/>
  </xdr:twoCellAnchor>
  <xdr:twoCellAnchor editAs="oneCell">
    <xdr:from>
      <xdr:col>3</xdr:col>
      <xdr:colOff>428625</xdr:colOff>
      <xdr:row>2</xdr:row>
      <xdr:rowOff>0</xdr:rowOff>
    </xdr:from>
    <xdr:to>
      <xdr:col>6</xdr:col>
      <xdr:colOff>190500</xdr:colOff>
      <xdr:row>6</xdr:row>
      <xdr:rowOff>133350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B5E8D54-3B46-9118-04FC-A0BDBB8C6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361950"/>
          <a:ext cx="2381250" cy="819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247650</xdr:colOff>
      <xdr:row>1</xdr:row>
      <xdr:rowOff>114300</xdr:rowOff>
    </xdr:from>
    <xdr:to>
      <xdr:col>1</xdr:col>
      <xdr:colOff>749300</xdr:colOff>
      <xdr:row>7</xdr:row>
      <xdr:rowOff>101600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48EE4AD-35DB-6A49-6A2E-BF4859DDC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95275"/>
          <a:ext cx="1263650" cy="1025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121093</xdr:colOff>
      <xdr:row>12</xdr:row>
      <xdr:rowOff>115651</xdr:rowOff>
    </xdr:from>
    <xdr:to>
      <xdr:col>11</xdr:col>
      <xdr:colOff>47197</xdr:colOff>
      <xdr:row>17</xdr:row>
      <xdr:rowOff>28575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567EE372-9738-4C73-A895-28C9511B865F}"/>
            </a:ext>
          </a:extLst>
        </xdr:cNvPr>
        <xdr:cNvSpPr/>
      </xdr:nvSpPr>
      <xdr:spPr>
        <a:xfrm>
          <a:off x="121093" y="5897326"/>
          <a:ext cx="15518529" cy="770174"/>
        </a:xfrm>
        <a:prstGeom prst="upArrowCallout">
          <a:avLst/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600" b="1">
              <a:latin typeface="Century Gothic" pitchFamily="34" charset="0"/>
            </a:rPr>
            <a:t>Seules les</a:t>
          </a:r>
          <a:r>
            <a:rPr lang="fr-FR" sz="1600" b="1" baseline="0">
              <a:latin typeface="Century Gothic" pitchFamily="34" charset="0"/>
            </a:rPr>
            <a:t> cellules sur fond jaune sont à compléter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69093</xdr:colOff>
      <xdr:row>12</xdr:row>
      <xdr:rowOff>124428</xdr:rowOff>
    </xdr:from>
    <xdr:to>
      <xdr:col>9</xdr:col>
      <xdr:colOff>5042</xdr:colOff>
      <xdr:row>17</xdr:row>
      <xdr:rowOff>67235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F4CE96E4-D7BF-4C7B-B140-D190D8AAA557}"/>
            </a:ext>
          </a:extLst>
        </xdr:cNvPr>
        <xdr:cNvSpPr/>
      </xdr:nvSpPr>
      <xdr:spPr>
        <a:xfrm>
          <a:off x="69093" y="6635046"/>
          <a:ext cx="16879243" cy="783248"/>
        </a:xfrm>
        <a:prstGeom prst="upArrowCallout">
          <a:avLst/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600" b="1">
              <a:latin typeface="Century Gothic" pitchFamily="34" charset="0"/>
            </a:rPr>
            <a:t>Seules les</a:t>
          </a:r>
          <a:r>
            <a:rPr lang="fr-FR" sz="1600" b="1" baseline="0">
              <a:latin typeface="Century Gothic" pitchFamily="34" charset="0"/>
            </a:rPr>
            <a:t> cellules sur fond jaune sont à compléter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66421</xdr:colOff>
      <xdr:row>24</xdr:row>
      <xdr:rowOff>30276</xdr:rowOff>
    </xdr:from>
    <xdr:to>
      <xdr:col>8</xdr:col>
      <xdr:colOff>33618</xdr:colOff>
      <xdr:row>31</xdr:row>
      <xdr:rowOff>123825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5D07BB86-E869-49B1-B8E4-BBED8FF7932C}"/>
            </a:ext>
          </a:extLst>
        </xdr:cNvPr>
        <xdr:cNvSpPr/>
      </xdr:nvSpPr>
      <xdr:spPr>
        <a:xfrm>
          <a:off x="66421" y="9469551"/>
          <a:ext cx="12740222" cy="1293699"/>
        </a:xfrm>
        <a:prstGeom prst="upArrowCallout">
          <a:avLst>
            <a:gd name="adj1" fmla="val 17139"/>
            <a:gd name="adj2" fmla="val 22756"/>
            <a:gd name="adj3" fmla="val 25000"/>
            <a:gd name="adj4" fmla="val 64977"/>
          </a:avLst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lvl="1" algn="ctr"/>
          <a:r>
            <a:rPr lang="fr-FR" sz="1200" b="1">
              <a:latin typeface="Century Gothic" pitchFamily="34" charset="0"/>
            </a:rPr>
            <a:t>Seules les cellules sur fond jaune </a:t>
          </a:r>
          <a:r>
            <a:rPr lang="fr-FR" sz="1200" b="1" baseline="0">
              <a:latin typeface="Century Gothic" pitchFamily="34" charset="0"/>
            </a:rPr>
            <a:t>sont à compléter.</a:t>
          </a:r>
        </a:p>
        <a:p>
          <a:pPr lvl="1" algn="ctr"/>
          <a:r>
            <a:rPr lang="fr-FR" sz="1200" b="1" baseline="0">
              <a:latin typeface="Century Gothic" pitchFamily="34" charset="0"/>
            </a:rPr>
            <a:t>Les autres cellules de cet onglet sont alimentées automatiquement depuis les onglets de détails qui sont donc à remplir au préalable (2B-GMAO et 2C-Fournitures)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212911</xdr:colOff>
      <xdr:row>4</xdr:row>
      <xdr:rowOff>47998</xdr:rowOff>
    </xdr:from>
    <xdr:to>
      <xdr:col>7</xdr:col>
      <xdr:colOff>285750</xdr:colOff>
      <xdr:row>13</xdr:row>
      <xdr:rowOff>425822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036EE8D3-F530-4360-8B1C-18DC7FF84507}"/>
            </a:ext>
          </a:extLst>
        </xdr:cNvPr>
        <xdr:cNvSpPr/>
      </xdr:nvSpPr>
      <xdr:spPr>
        <a:xfrm rot="16200000">
          <a:off x="10009281" y="3834278"/>
          <a:ext cx="4787899" cy="1596839"/>
        </a:xfrm>
        <a:prstGeom prst="upArrowCallout">
          <a:avLst>
            <a:gd name="adj1" fmla="val 22565"/>
            <a:gd name="adj2" fmla="val 25000"/>
            <a:gd name="adj3" fmla="val 25000"/>
            <a:gd name="adj4" fmla="val 64977"/>
          </a:avLst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" rtlCol="0" anchor="ctr"/>
        <a:lstStyle/>
        <a:p>
          <a:pPr algn="ctr"/>
          <a:r>
            <a:rPr lang="fr-FR" sz="1600" b="1">
              <a:latin typeface="Century Gothic" pitchFamily="34" charset="0"/>
            </a:rPr>
            <a:t>Seules</a:t>
          </a:r>
          <a:r>
            <a:rPr lang="fr-FR" sz="1600" b="1" baseline="0">
              <a:latin typeface="Century Gothic" pitchFamily="34" charset="0"/>
            </a:rPr>
            <a:t>  les cellules sur fond jaune sont à compléter.</a:t>
          </a:r>
        </a:p>
        <a:p>
          <a:pPr algn="ctr"/>
          <a:endParaRPr lang="fr-FR" sz="1600" b="1" baseline="0">
            <a:latin typeface="Century Gothic" pitchFamily="34" charset="0"/>
          </a:endParaRPr>
        </a:p>
        <a:p>
          <a:pPr algn="ctr"/>
          <a:endParaRPr lang="fr-FR" sz="1600" b="1" baseline="0">
            <a:latin typeface="Century Gothic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600" b="1" baseline="0">
            <a:solidFill>
              <a:schemeClr val="lt1"/>
            </a:solidFill>
            <a:latin typeface="Century Gothic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97678</xdr:colOff>
      <xdr:row>5</xdr:row>
      <xdr:rowOff>11207</xdr:rowOff>
    </xdr:from>
    <xdr:to>
      <xdr:col>9</xdr:col>
      <xdr:colOff>605118</xdr:colOff>
      <xdr:row>45</xdr:row>
      <xdr:rowOff>51955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427AD04C-E12B-422C-82E7-52441C81D5B3}"/>
            </a:ext>
          </a:extLst>
        </xdr:cNvPr>
        <xdr:cNvSpPr/>
      </xdr:nvSpPr>
      <xdr:spPr>
        <a:xfrm rot="16200000">
          <a:off x="4625933" y="7865452"/>
          <a:ext cx="13202566" cy="2031440"/>
        </a:xfrm>
        <a:prstGeom prst="upArrowCallout">
          <a:avLst>
            <a:gd name="adj1" fmla="val 22565"/>
            <a:gd name="adj2" fmla="val 25000"/>
            <a:gd name="adj3" fmla="val 25000"/>
            <a:gd name="adj4" fmla="val 64977"/>
          </a:avLst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" rtlCol="0" anchor="ctr"/>
        <a:lstStyle/>
        <a:p>
          <a:pPr algn="ctr"/>
          <a:r>
            <a:rPr lang="fr-FR" sz="1600" b="1">
              <a:latin typeface="Century Gothic" pitchFamily="34" charset="0"/>
            </a:rPr>
            <a:t>Seules</a:t>
          </a:r>
          <a:r>
            <a:rPr lang="fr-FR" sz="1600" b="1" baseline="0">
              <a:latin typeface="Century Gothic" pitchFamily="34" charset="0"/>
            </a:rPr>
            <a:t>  les cellules sur fond jaune sont à compléter.</a:t>
          </a:r>
        </a:p>
        <a:p>
          <a:pPr algn="ctr"/>
          <a:endParaRPr lang="fr-FR" sz="1600" b="1" baseline="0">
            <a:latin typeface="Century Gothic" pitchFamily="34" charset="0"/>
          </a:endParaRPr>
        </a:p>
        <a:p>
          <a:pPr algn="ctr"/>
          <a:endParaRPr lang="fr-FR" sz="1600" b="1" baseline="0">
            <a:latin typeface="Century Gothic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600" b="1" baseline="0">
            <a:solidFill>
              <a:schemeClr val="lt1"/>
            </a:solidFill>
            <a:latin typeface="Century Gothic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44009</xdr:colOff>
      <xdr:row>16</xdr:row>
      <xdr:rowOff>161573</xdr:rowOff>
    </xdr:from>
    <xdr:to>
      <xdr:col>8</xdr:col>
      <xdr:colOff>0</xdr:colOff>
      <xdr:row>21</xdr:row>
      <xdr:rowOff>38101</xdr:rowOff>
    </xdr:to>
    <xdr:sp macro="" textlink="" fLocksText="0">
      <xdr:nvSpPr>
        <xdr:cNvPr id="2" name="Rectangle avec flèche vers le haut 1">
          <a:extLst>
            <a:ext uri="{FF2B5EF4-FFF2-40B4-BE49-F238E27FC236}">
              <a16:creationId xmlns:a16="http://schemas.microsoft.com/office/drawing/2014/main" id="{1DAD8BF3-B95C-428A-A9B6-8BF6AF8F06F0}"/>
            </a:ext>
          </a:extLst>
        </xdr:cNvPr>
        <xdr:cNvSpPr/>
      </xdr:nvSpPr>
      <xdr:spPr>
        <a:xfrm>
          <a:off x="44009" y="7619648"/>
          <a:ext cx="9804841" cy="733778"/>
        </a:xfrm>
        <a:prstGeom prst="upArrowCallout">
          <a:avLst/>
        </a:prstGeom>
        <a:solidFill>
          <a:schemeClr val="bg1">
            <a:lumMod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lvl="1" algn="ctr"/>
          <a:r>
            <a:rPr lang="fr-FR" sz="1200" b="1">
              <a:latin typeface="Century Gothic" pitchFamily="34" charset="0"/>
            </a:rPr>
            <a:t>Seules les cellules sur fond jaune </a:t>
          </a:r>
          <a:r>
            <a:rPr lang="fr-FR" sz="1200" b="1" baseline="0">
              <a:latin typeface="Century Gothic" pitchFamily="34" charset="0"/>
            </a:rPr>
            <a:t>sont à compléter.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339%20-%20Gecina%20-%20Le%20Pyramidion\MODELE%20ANAOF%20CRYSTALYS\0-%20CD%20Candidats\ELYO\calcul%20p2%20squar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PGF    &gt;&gt;"/>
      <sheetName val="DPGF Sections-Prestations"/>
      <sheetName val="DPGF Moyens Humains"/>
      <sheetName val="DPGF GMAO"/>
      <sheetName val="DPGF Sous-traitance"/>
      <sheetName val="DPGF Fourn-Cons-MT-P"/>
      <sheetName val="CHARGE DE TRAVAIL    &gt;&gt; "/>
      <sheetName val="CH-W Charge de travail"/>
      <sheetName val="CH-W Fiches de Qualif. "/>
      <sheetName val="Données"/>
      <sheetName val="MO"/>
      <sheetName val="Info"/>
      <sheetName val="Fiche Offre"/>
      <sheetName val="recapCout"/>
      <sheetName val="Gammes Elyo"/>
      <sheetName val="Vente"/>
      <sheetName val="Poste fixe"/>
      <sheetName val="THS"/>
      <sheetName val="Recap gammes"/>
      <sheetName val="recapHeures"/>
      <sheetName val="consommables"/>
      <sheetName val="Charge de travail"/>
      <sheetName val="Dictionnaire"/>
      <sheetName val="Feuil2"/>
      <sheetName val="Feuil3"/>
      <sheetName val="Feuil4"/>
      <sheetName val="Feuil5"/>
      <sheetName val="Lis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8A29B-49C6-47E7-B0EE-995D99F2A1E6}">
  <sheetPr>
    <tabColor theme="0"/>
    <pageSetUpPr fitToPage="1"/>
  </sheetPr>
  <dimension ref="A1:J30"/>
  <sheetViews>
    <sheetView showGridLines="0" tabSelected="1" view="pageBreakPreview" zoomScaleNormal="100" zoomScaleSheetLayoutView="100" workbookViewId="0">
      <selection activeCell="A18" sqref="A18:G18"/>
    </sheetView>
  </sheetViews>
  <sheetFormatPr baseColWidth="10" defaultColWidth="11.42578125" defaultRowHeight="13.5" x14ac:dyDescent="0.25"/>
  <cols>
    <col min="1" max="5" width="11.42578125" style="1"/>
    <col min="6" max="6" width="16.42578125" style="1" bestFit="1" customWidth="1"/>
    <col min="7" max="16384" width="11.42578125" style="1"/>
  </cols>
  <sheetData>
    <row r="1" spans="1:10" ht="14.25" thickBot="1" x14ac:dyDescent="0.3">
      <c r="A1" s="51"/>
      <c r="B1" s="52"/>
      <c r="C1" s="52"/>
      <c r="D1" s="52"/>
      <c r="E1" s="52"/>
      <c r="F1" s="52"/>
      <c r="G1" s="53"/>
    </row>
    <row r="2" spans="1:10" ht="14.25" thickBot="1" x14ac:dyDescent="0.3">
      <c r="A2" s="54"/>
      <c r="G2" s="55"/>
      <c r="J2" s="74" t="s">
        <v>74</v>
      </c>
    </row>
    <row r="3" spans="1:10" x14ac:dyDescent="0.25">
      <c r="A3" s="54"/>
      <c r="G3" s="55"/>
    </row>
    <row r="4" spans="1:10" x14ac:dyDescent="0.25">
      <c r="A4" s="54"/>
      <c r="G4" s="55"/>
    </row>
    <row r="5" spans="1:10" x14ac:dyDescent="0.25">
      <c r="A5" s="54"/>
      <c r="G5" s="55"/>
    </row>
    <row r="6" spans="1:10" x14ac:dyDescent="0.25">
      <c r="A6" s="54"/>
      <c r="G6" s="55"/>
    </row>
    <row r="7" spans="1:10" x14ac:dyDescent="0.25">
      <c r="A7" s="54"/>
      <c r="G7" s="55"/>
    </row>
    <row r="8" spans="1:10" x14ac:dyDescent="0.25">
      <c r="A8" s="54"/>
      <c r="G8" s="55"/>
    </row>
    <row r="9" spans="1:10" x14ac:dyDescent="0.25">
      <c r="A9" s="54"/>
      <c r="G9" s="55"/>
    </row>
    <row r="10" spans="1:10" ht="63.75" customHeight="1" x14ac:dyDescent="0.25">
      <c r="A10" s="114" t="s">
        <v>51</v>
      </c>
      <c r="B10" s="115"/>
      <c r="C10" s="115"/>
      <c r="D10" s="115"/>
      <c r="E10" s="115"/>
      <c r="F10" s="115"/>
      <c r="G10" s="116"/>
    </row>
    <row r="11" spans="1:10" x14ac:dyDescent="0.25">
      <c r="A11" s="56"/>
      <c r="B11" s="8"/>
      <c r="C11" s="8"/>
      <c r="D11" s="8"/>
      <c r="E11" s="8"/>
      <c r="F11" s="8"/>
      <c r="G11" s="57"/>
    </row>
    <row r="12" spans="1:10" ht="87" customHeight="1" x14ac:dyDescent="0.25">
      <c r="A12" s="117" t="s">
        <v>80</v>
      </c>
      <c r="B12" s="118"/>
      <c r="C12" s="118"/>
      <c r="D12" s="118"/>
      <c r="E12" s="118"/>
      <c r="F12" s="118"/>
      <c r="G12" s="119"/>
    </row>
    <row r="13" spans="1:10" x14ac:dyDescent="0.25">
      <c r="A13" s="54"/>
      <c r="G13" s="55"/>
    </row>
    <row r="14" spans="1:10" ht="32.25" customHeight="1" x14ac:dyDescent="0.25">
      <c r="A14" s="123" t="s">
        <v>54</v>
      </c>
      <c r="B14" s="124"/>
      <c r="C14" s="124"/>
      <c r="D14" s="124"/>
      <c r="E14" s="124"/>
      <c r="F14" s="124"/>
      <c r="G14" s="125"/>
    </row>
    <row r="15" spans="1:10" ht="32.25" customHeight="1" x14ac:dyDescent="0.25">
      <c r="A15" s="120" t="s">
        <v>52</v>
      </c>
      <c r="B15" s="121"/>
      <c r="C15" s="121"/>
      <c r="D15" s="121"/>
      <c r="E15" s="121"/>
      <c r="F15" s="121"/>
      <c r="G15" s="122"/>
      <c r="H15" s="58"/>
      <c r="I15" s="58"/>
    </row>
    <row r="16" spans="1:10" ht="32.25" customHeight="1" x14ac:dyDescent="0.25">
      <c r="A16" s="123" t="s">
        <v>53</v>
      </c>
      <c r="B16" s="124"/>
      <c r="C16" s="124"/>
      <c r="D16" s="124"/>
      <c r="E16" s="124"/>
      <c r="F16" s="124"/>
      <c r="G16" s="125"/>
      <c r="H16" s="58"/>
      <c r="I16" s="58"/>
    </row>
    <row r="17" spans="1:9" x14ac:dyDescent="0.25">
      <c r="A17" s="59"/>
      <c r="B17" s="58"/>
      <c r="C17" s="58"/>
      <c r="D17" s="58"/>
      <c r="E17" s="58"/>
      <c r="F17" s="58"/>
      <c r="G17" s="60"/>
      <c r="H17" s="58"/>
      <c r="I17" s="58"/>
    </row>
    <row r="18" spans="1:9" ht="33" customHeight="1" x14ac:dyDescent="0.25">
      <c r="A18" s="111" t="s">
        <v>81</v>
      </c>
      <c r="B18" s="112"/>
      <c r="C18" s="112"/>
      <c r="D18" s="112"/>
      <c r="E18" s="112"/>
      <c r="F18" s="112"/>
      <c r="G18" s="113"/>
      <c r="H18" s="58"/>
      <c r="I18" s="58"/>
    </row>
    <row r="19" spans="1:9" x14ac:dyDescent="0.25">
      <c r="A19" s="54"/>
      <c r="G19" s="55"/>
    </row>
    <row r="20" spans="1:9" x14ac:dyDescent="0.25">
      <c r="A20" s="54"/>
      <c r="B20" s="14" t="s">
        <v>55</v>
      </c>
      <c r="E20" s="14" t="s">
        <v>71</v>
      </c>
      <c r="G20" s="55"/>
    </row>
    <row r="21" spans="1:9" ht="7.5" customHeight="1" x14ac:dyDescent="0.25">
      <c r="A21" s="54"/>
      <c r="G21" s="55"/>
    </row>
    <row r="22" spans="1:9" x14ac:dyDescent="0.25">
      <c r="A22" s="12">
        <v>1</v>
      </c>
      <c r="B22" s="80" t="str">
        <f>Synthèse!A7</f>
        <v>AJ DRAGUIGNAN - Cité judiciaire Draguignan</v>
      </c>
      <c r="C22" s="13"/>
      <c r="F22" s="69">
        <f>'2A-DPF Sections'!B22</f>
        <v>0</v>
      </c>
      <c r="G22" s="70" t="s">
        <v>72</v>
      </c>
    </row>
    <row r="23" spans="1:9" ht="6" customHeight="1" x14ac:dyDescent="0.25">
      <c r="A23" s="12"/>
      <c r="B23" s="13"/>
      <c r="C23" s="13"/>
      <c r="F23" s="69"/>
    </row>
    <row r="24" spans="1:9" x14ac:dyDescent="0.25">
      <c r="A24" s="12">
        <v>2</v>
      </c>
      <c r="B24" s="80" t="str">
        <f>Synthèse!A8</f>
        <v>AJ DRAGUIGNAN - Palais de justice Fréjus</v>
      </c>
      <c r="C24" s="13"/>
      <c r="F24" s="69">
        <f>'2A-DPF Sections'!D22</f>
        <v>0</v>
      </c>
      <c r="G24" s="70" t="s">
        <v>72</v>
      </c>
    </row>
    <row r="25" spans="1:9" ht="6" customHeight="1" x14ac:dyDescent="0.25">
      <c r="A25" s="12"/>
      <c r="B25" s="13"/>
      <c r="C25" s="13"/>
      <c r="F25" s="69"/>
    </row>
    <row r="26" spans="1:9" x14ac:dyDescent="0.25">
      <c r="A26" s="12">
        <v>3</v>
      </c>
      <c r="B26" s="80" t="str">
        <f>Synthèse!A9</f>
        <v>AJ DRAGUIGNAN - Palais de justice Brignoles</v>
      </c>
      <c r="C26" s="13"/>
      <c r="F26" s="69">
        <f>'2A-DPF Sections'!F22</f>
        <v>0</v>
      </c>
      <c r="G26" s="70" t="s">
        <v>72</v>
      </c>
    </row>
    <row r="27" spans="1:9" x14ac:dyDescent="0.25">
      <c r="A27" s="54"/>
      <c r="G27" s="55"/>
    </row>
    <row r="28" spans="1:9" x14ac:dyDescent="0.25">
      <c r="A28" s="54"/>
      <c r="G28" s="55"/>
    </row>
    <row r="29" spans="1:9" x14ac:dyDescent="0.25">
      <c r="A29" s="54"/>
      <c r="G29" s="55"/>
    </row>
    <row r="30" spans="1:9" x14ac:dyDescent="0.25">
      <c r="A30" s="61"/>
      <c r="B30" s="62"/>
      <c r="C30" s="62"/>
      <c r="D30" s="62"/>
      <c r="E30" s="62"/>
      <c r="F30" s="62"/>
      <c r="G30" s="63"/>
    </row>
  </sheetData>
  <mergeCells count="6">
    <mergeCell ref="A18:G18"/>
    <mergeCell ref="A10:G10"/>
    <mergeCell ref="A12:G12"/>
    <mergeCell ref="A15:G15"/>
    <mergeCell ref="A16:G16"/>
    <mergeCell ref="A14:G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69783-6615-4B6F-A007-9A3479F636DB}">
  <sheetPr codeName="Feuil1">
    <tabColor theme="0"/>
    <pageSetUpPr fitToPage="1"/>
  </sheetPr>
  <dimension ref="A1:G15"/>
  <sheetViews>
    <sheetView showGridLines="0" view="pageBreakPreview" zoomScaleNormal="100" zoomScaleSheetLayoutView="100" workbookViewId="0">
      <selection activeCell="C7" sqref="C7"/>
    </sheetView>
  </sheetViews>
  <sheetFormatPr baseColWidth="10" defaultColWidth="11.42578125" defaultRowHeight="13.5" x14ac:dyDescent="0.25"/>
  <cols>
    <col min="1" max="1" width="53.42578125" style="1" customWidth="1"/>
    <col min="2" max="5" width="16" style="1" customWidth="1"/>
    <col min="6" max="6" width="18.140625" style="1" customWidth="1"/>
    <col min="7" max="7" width="18.85546875" style="1" customWidth="1"/>
    <col min="8" max="16384" width="11.42578125" style="1"/>
  </cols>
  <sheetData>
    <row r="1" spans="1:7" s="8" customFormat="1" ht="60" customHeight="1" x14ac:dyDescent="0.2">
      <c r="A1" s="128" t="s">
        <v>73</v>
      </c>
      <c r="B1" s="129"/>
      <c r="C1" s="129"/>
      <c r="D1" s="129"/>
      <c r="E1" s="129"/>
      <c r="F1" s="129"/>
      <c r="G1" s="129"/>
    </row>
    <row r="2" spans="1:7" s="8" customFormat="1" ht="18" customHeight="1" x14ac:dyDescent="0.2">
      <c r="A2" s="43"/>
      <c r="B2" s="44"/>
      <c r="C2" s="44"/>
      <c r="D2" s="44"/>
      <c r="E2" s="44"/>
      <c r="F2" s="44"/>
      <c r="G2" s="44"/>
    </row>
    <row r="3" spans="1:7" s="8" customFormat="1" ht="30" customHeight="1" x14ac:dyDescent="0.2">
      <c r="A3" s="43"/>
      <c r="B3" s="127" t="s">
        <v>50</v>
      </c>
      <c r="C3" s="127"/>
      <c r="D3" s="127" t="s">
        <v>46</v>
      </c>
      <c r="E3" s="127"/>
      <c r="F3" s="44"/>
      <c r="G3" s="44"/>
    </row>
    <row r="4" spans="1:7" s="8" customFormat="1" ht="9.75" customHeight="1" x14ac:dyDescent="0.2">
      <c r="A4" s="43"/>
      <c r="B4" s="45"/>
      <c r="C4" s="45"/>
      <c r="D4" s="45"/>
      <c r="E4" s="45"/>
      <c r="F4" s="44"/>
      <c r="G4" s="44"/>
    </row>
    <row r="5" spans="1:7" ht="51" customHeight="1" x14ac:dyDescent="0.25">
      <c r="A5" s="75" t="str">
        <f>PdG!A18</f>
        <v>ARRONDISSEMENT JUDICIAIRE DE DRAGUIGNAN</v>
      </c>
      <c r="B5" s="126" t="s">
        <v>64</v>
      </c>
      <c r="C5" s="126"/>
      <c r="D5" s="126" t="s">
        <v>47</v>
      </c>
      <c r="E5" s="126"/>
      <c r="F5" s="126" t="s">
        <v>49</v>
      </c>
      <c r="G5" s="126" t="s">
        <v>48</v>
      </c>
    </row>
    <row r="6" spans="1:7" ht="24.95" customHeight="1" x14ac:dyDescent="0.25">
      <c r="A6" s="15" t="s">
        <v>4</v>
      </c>
      <c r="B6" s="19" t="s">
        <v>10</v>
      </c>
      <c r="C6" s="21" t="s">
        <v>11</v>
      </c>
      <c r="D6" s="19" t="s">
        <v>10</v>
      </c>
      <c r="E6" s="21" t="s">
        <v>11</v>
      </c>
      <c r="F6" s="126"/>
      <c r="G6" s="126"/>
    </row>
    <row r="7" spans="1:7" ht="34.5" customHeight="1" x14ac:dyDescent="0.25">
      <c r="A7" s="101" t="s">
        <v>82</v>
      </c>
      <c r="B7" s="20">
        <f>'1B-PeC Sites'!B12</f>
        <v>0</v>
      </c>
      <c r="C7" s="22">
        <f>'1B-PeC Sites'!C12</f>
        <v>0</v>
      </c>
      <c r="D7" s="20">
        <f>'2A-DPF Sections'!B22</f>
        <v>0</v>
      </c>
      <c r="E7" s="22">
        <f>'3-Charge de travail'!B16</f>
        <v>0</v>
      </c>
      <c r="F7" s="17">
        <f>B7+D7</f>
        <v>0</v>
      </c>
      <c r="G7" s="6">
        <f>SUM(C7,E7)</f>
        <v>0</v>
      </c>
    </row>
    <row r="8" spans="1:7" ht="34.5" customHeight="1" x14ac:dyDescent="0.25">
      <c r="A8" s="101" t="s">
        <v>83</v>
      </c>
      <c r="B8" s="20">
        <f>'1B-PeC Sites'!D12</f>
        <v>0</v>
      </c>
      <c r="C8" s="22">
        <f>'1B-PeC Sites'!E12</f>
        <v>0</v>
      </c>
      <c r="D8" s="20">
        <f>'2A-DPF Sections'!D22</f>
        <v>0</v>
      </c>
      <c r="E8" s="22">
        <f>'3-Charge de travail'!C16</f>
        <v>0</v>
      </c>
      <c r="F8" s="17">
        <f>B8+D8</f>
        <v>0</v>
      </c>
      <c r="G8" s="6">
        <f>SUM(C8,E8)</f>
        <v>0</v>
      </c>
    </row>
    <row r="9" spans="1:7" ht="34.5" customHeight="1" x14ac:dyDescent="0.25">
      <c r="A9" s="101" t="s">
        <v>84</v>
      </c>
      <c r="B9" s="20">
        <f>'1B-PeC Sites'!F12</f>
        <v>0</v>
      </c>
      <c r="C9" s="22">
        <f>'1B-PeC Sites'!G12</f>
        <v>0</v>
      </c>
      <c r="D9" s="20">
        <f>'2A-DPF Sections'!F22</f>
        <v>0</v>
      </c>
      <c r="E9" s="22">
        <f>'3-Charge de travail'!D16</f>
        <v>0</v>
      </c>
      <c r="F9" s="17">
        <f>B9+D9</f>
        <v>0</v>
      </c>
      <c r="G9" s="6">
        <f>SUM(C9,E9)</f>
        <v>0</v>
      </c>
    </row>
    <row r="10" spans="1:7" ht="9.75" customHeight="1" x14ac:dyDescent="0.25">
      <c r="A10" s="18"/>
      <c r="B10" s="9"/>
      <c r="C10" s="11"/>
      <c r="D10" s="9"/>
      <c r="E10" s="11"/>
      <c r="F10" s="9"/>
      <c r="G10" s="11"/>
    </row>
    <row r="11" spans="1:7" ht="39.950000000000003" customHeight="1" x14ac:dyDescent="0.25">
      <c r="A11" s="98" t="s">
        <v>3</v>
      </c>
      <c r="B11" s="99">
        <f t="shared" ref="B11:G11" si="0">IF(COUNT(B7:B9)=0,"",SUM(B7:B9))</f>
        <v>0</v>
      </c>
      <c r="C11" s="100">
        <f t="shared" si="0"/>
        <v>0</v>
      </c>
      <c r="D11" s="99">
        <f t="shared" si="0"/>
        <v>0</v>
      </c>
      <c r="E11" s="100">
        <f t="shared" si="0"/>
        <v>0</v>
      </c>
      <c r="F11" s="96">
        <f t="shared" si="0"/>
        <v>0</v>
      </c>
      <c r="G11" s="97">
        <f t="shared" si="0"/>
        <v>0</v>
      </c>
    </row>
    <row r="13" spans="1:7" ht="24.6" customHeight="1" x14ac:dyDescent="0.25">
      <c r="G13" s="9"/>
    </row>
    <row r="14" spans="1:7" ht="24.6" customHeight="1" x14ac:dyDescent="0.25">
      <c r="G14" s="9"/>
    </row>
    <row r="15" spans="1:7" ht="51" customHeight="1" x14ac:dyDescent="0.25">
      <c r="G15" s="10"/>
    </row>
  </sheetData>
  <sheetProtection selectLockedCells="1"/>
  <mergeCells count="7">
    <mergeCell ref="A1:G1"/>
    <mergeCell ref="B5:C5"/>
    <mergeCell ref="D5:E5"/>
    <mergeCell ref="F5:F6"/>
    <mergeCell ref="G5:G6"/>
    <mergeCell ref="B3:C3"/>
    <mergeCell ref="D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&amp;LARRONDISSEMENT JUDICIAIRE DE TOULON&amp;RANNEXE 1 - DPGF</oddHeader>
    <oddFooter>&amp;L&amp;F / &amp;A&amp;R&amp;P/&amp;N</oddFooter>
  </headerFooter>
  <ignoredErrors>
    <ignoredError sqref="E7 E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4" tint="0.39997558519241921"/>
    <pageSetUpPr fitToPage="1"/>
  </sheetPr>
  <dimension ref="A1:M12"/>
  <sheetViews>
    <sheetView showGridLines="0" view="pageBreakPreview" zoomScaleNormal="100" zoomScaleSheetLayoutView="100" workbookViewId="0">
      <selection activeCell="F26" sqref="F26"/>
    </sheetView>
  </sheetViews>
  <sheetFormatPr baseColWidth="10" defaultColWidth="11.42578125" defaultRowHeight="13.5" x14ac:dyDescent="0.25"/>
  <cols>
    <col min="1" max="1" width="53.42578125" style="1" customWidth="1"/>
    <col min="2" max="2" width="18.140625" style="1" customWidth="1"/>
    <col min="3" max="3" width="13.5703125" style="1" customWidth="1"/>
    <col min="4" max="4" width="18.140625" style="1" customWidth="1"/>
    <col min="5" max="5" width="13.5703125" style="1" customWidth="1"/>
    <col min="6" max="6" width="18.140625" style="1" customWidth="1"/>
    <col min="7" max="7" width="13.5703125" style="1" customWidth="1"/>
    <col min="8" max="8" width="18.140625" style="1" customWidth="1"/>
    <col min="9" max="9" width="20.42578125" style="1" customWidth="1"/>
    <col min="10" max="11" width="18.85546875" style="1" customWidth="1"/>
    <col min="12" max="16384" width="11.42578125" style="1"/>
  </cols>
  <sheetData>
    <row r="1" spans="1:13" s="8" customFormat="1" ht="60" customHeight="1" x14ac:dyDescent="0.2">
      <c r="A1" s="130" t="s">
        <v>66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3" s="8" customFormat="1" ht="20.25" customHeight="1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3" ht="24.95" customHeight="1" x14ac:dyDescent="0.25">
      <c r="A3" s="137" t="str">
        <f>PdG!A18</f>
        <v>ARRONDISSEMENT JUDICIAIRE DE DRAGUIGNAN</v>
      </c>
      <c r="B3" s="136" t="s">
        <v>2</v>
      </c>
      <c r="C3" s="136"/>
      <c r="D3" s="136"/>
      <c r="E3" s="136"/>
      <c r="F3" s="136"/>
      <c r="G3" s="136"/>
      <c r="H3" s="135" t="s">
        <v>1</v>
      </c>
      <c r="I3" s="135"/>
      <c r="J3" s="132" t="s">
        <v>49</v>
      </c>
      <c r="K3" s="132" t="s">
        <v>48</v>
      </c>
    </row>
    <row r="4" spans="1:13" ht="38.25" x14ac:dyDescent="0.25">
      <c r="A4" s="138"/>
      <c r="B4" s="134" t="s">
        <v>0</v>
      </c>
      <c r="C4" s="134"/>
      <c r="D4" s="134" t="s">
        <v>8</v>
      </c>
      <c r="E4" s="134"/>
      <c r="F4" s="134" t="s">
        <v>7</v>
      </c>
      <c r="G4" s="134"/>
      <c r="H4" s="25" t="s">
        <v>36</v>
      </c>
      <c r="I4" s="25" t="s">
        <v>37</v>
      </c>
      <c r="J4" s="133"/>
      <c r="K4" s="133"/>
    </row>
    <row r="5" spans="1:13" ht="24.95" customHeight="1" x14ac:dyDescent="0.25">
      <c r="A5" s="31" t="s">
        <v>4</v>
      </c>
      <c r="B5" s="41" t="s">
        <v>10</v>
      </c>
      <c r="C5" s="42" t="s">
        <v>11</v>
      </c>
      <c r="D5" s="41" t="s">
        <v>10</v>
      </c>
      <c r="E5" s="42" t="s">
        <v>11</v>
      </c>
      <c r="F5" s="41" t="s">
        <v>10</v>
      </c>
      <c r="G5" s="42" t="s">
        <v>11</v>
      </c>
      <c r="H5" s="42" t="s">
        <v>10</v>
      </c>
      <c r="I5" s="16" t="s">
        <v>10</v>
      </c>
      <c r="J5" s="26"/>
      <c r="K5" s="26"/>
    </row>
    <row r="6" spans="1:13" ht="50.1" customHeight="1" x14ac:dyDescent="0.25">
      <c r="A6" s="101" t="s">
        <v>65</v>
      </c>
      <c r="B6" s="33"/>
      <c r="C6" s="34"/>
      <c r="D6" s="33"/>
      <c r="E6" s="34"/>
      <c r="F6" s="33"/>
      <c r="G6" s="34"/>
      <c r="H6" s="35"/>
      <c r="I6" s="107"/>
      <c r="J6" s="17">
        <f>SUM(B6,D6,F6,H6)</f>
        <v>0</v>
      </c>
      <c r="K6" s="6">
        <f>SUM(C6,E6,G6)</f>
        <v>0</v>
      </c>
    </row>
    <row r="7" spans="1:13" ht="50.1" customHeight="1" x14ac:dyDescent="0.25">
      <c r="A7" s="101" t="s">
        <v>38</v>
      </c>
      <c r="B7" s="33"/>
      <c r="C7" s="34"/>
      <c r="D7" s="33"/>
      <c r="E7" s="34"/>
      <c r="F7" s="33"/>
      <c r="G7" s="34"/>
      <c r="H7" s="35"/>
      <c r="I7" s="107"/>
      <c r="J7" s="17">
        <f t="shared" ref="J7:J9" si="0">SUM(B7,D7,F7,H7)</f>
        <v>0</v>
      </c>
      <c r="K7" s="6">
        <f t="shared" ref="K7:K9" si="1">SUM(C7,E7,G7)</f>
        <v>0</v>
      </c>
    </row>
    <row r="8" spans="1:13" ht="50.1" customHeight="1" x14ac:dyDescent="0.25">
      <c r="A8" s="101" t="s">
        <v>39</v>
      </c>
      <c r="B8" s="33"/>
      <c r="C8" s="34"/>
      <c r="D8" s="33"/>
      <c r="E8" s="34"/>
      <c r="F8" s="33"/>
      <c r="G8" s="34"/>
      <c r="H8" s="35"/>
      <c r="I8" s="107"/>
      <c r="J8" s="17">
        <f t="shared" si="0"/>
        <v>0</v>
      </c>
      <c r="K8" s="6">
        <f t="shared" si="1"/>
        <v>0</v>
      </c>
    </row>
    <row r="9" spans="1:13" ht="50.1" customHeight="1" x14ac:dyDescent="0.25">
      <c r="A9" s="101" t="s">
        <v>42</v>
      </c>
      <c r="B9" s="33"/>
      <c r="C9" s="34"/>
      <c r="D9" s="33"/>
      <c r="E9" s="34"/>
      <c r="F9" s="33"/>
      <c r="G9" s="34"/>
      <c r="H9" s="35"/>
      <c r="I9" s="107"/>
      <c r="J9" s="17">
        <f t="shared" si="0"/>
        <v>0</v>
      </c>
      <c r="K9" s="6">
        <f t="shared" si="1"/>
        <v>0</v>
      </c>
    </row>
    <row r="10" spans="1:13" ht="50.1" customHeight="1" x14ac:dyDescent="0.25">
      <c r="A10" s="101" t="s">
        <v>43</v>
      </c>
      <c r="B10" s="105"/>
      <c r="C10" s="106"/>
      <c r="D10" s="105"/>
      <c r="E10" s="106"/>
      <c r="F10" s="105"/>
      <c r="G10" s="106"/>
      <c r="H10" s="106"/>
      <c r="I10" s="17">
        <f>SUM('2B-DPF GMAO'!C8:E8)</f>
        <v>0</v>
      </c>
      <c r="J10" s="17">
        <f>I10</f>
        <v>0</v>
      </c>
      <c r="K10" s="23"/>
    </row>
    <row r="11" spans="1:13" ht="9.75" customHeight="1" x14ac:dyDescent="0.25"/>
    <row r="12" spans="1:13" ht="39.950000000000003" customHeight="1" x14ac:dyDescent="0.25">
      <c r="A12" s="82" t="s">
        <v>3</v>
      </c>
      <c r="B12" s="28">
        <f t="shared" ref="B12:I12" si="2">IF(COUNT(B6:B10)=0,0,SUM(B6:B10))</f>
        <v>0</v>
      </c>
      <c r="C12" s="29">
        <f t="shared" si="2"/>
        <v>0</v>
      </c>
      <c r="D12" s="28">
        <f t="shared" si="2"/>
        <v>0</v>
      </c>
      <c r="E12" s="29">
        <f t="shared" si="2"/>
        <v>0</v>
      </c>
      <c r="F12" s="28">
        <f t="shared" si="2"/>
        <v>0</v>
      </c>
      <c r="G12" s="29">
        <f t="shared" si="2"/>
        <v>0</v>
      </c>
      <c r="H12" s="30">
        <f t="shared" si="2"/>
        <v>0</v>
      </c>
      <c r="I12" s="30">
        <f t="shared" si="2"/>
        <v>0</v>
      </c>
      <c r="J12" s="86">
        <f>IF(COUNT(J6:J10)=0,"",SUM(J6:J10))</f>
        <v>0</v>
      </c>
      <c r="K12" s="87">
        <f>IF(COUNT(K6:K9)=0,0,SUM(K6:K9))</f>
        <v>0</v>
      </c>
      <c r="L12" s="73" t="b">
        <f>SUM(B12,D12,F12,,H12,I12)=J12</f>
        <v>1</v>
      </c>
      <c r="M12" s="73" t="b">
        <f>SUM(C12,E12,G12)=K12</f>
        <v>1</v>
      </c>
    </row>
  </sheetData>
  <sheetProtection selectLockedCells="1"/>
  <mergeCells count="9">
    <mergeCell ref="A1:K1"/>
    <mergeCell ref="J3:J4"/>
    <mergeCell ref="B4:C4"/>
    <mergeCell ref="D4:E4"/>
    <mergeCell ref="F4:G4"/>
    <mergeCell ref="H3:I3"/>
    <mergeCell ref="B3:G3"/>
    <mergeCell ref="K3:K4"/>
    <mergeCell ref="A3:A4"/>
  </mergeCells>
  <conditionalFormatting sqref="B6:H9">
    <cfRule type="containsBlanks" dxfId="11" priority="2">
      <formula>LEN(TRIM(B6))=0</formula>
    </cfRule>
  </conditionalFormatting>
  <conditionalFormatting sqref="L12:M12">
    <cfRule type="containsText" dxfId="10" priority="1" operator="containsText" text="FAUX">
      <formula>NOT(ISERROR(SEARCH("FAUX",L12)))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9295A-619D-463D-B446-8AA81A183E41}">
  <sheetPr codeName="Feuil4">
    <tabColor theme="4" tint="0.39997558519241921"/>
    <pageSetUpPr fitToPage="1"/>
  </sheetPr>
  <dimension ref="A1:N12"/>
  <sheetViews>
    <sheetView showGridLines="0" view="pageBreakPreview" zoomScaleNormal="100" zoomScaleSheetLayoutView="100" workbookViewId="0">
      <selection activeCell="D4" sqref="D4:E4"/>
    </sheetView>
  </sheetViews>
  <sheetFormatPr baseColWidth="10" defaultColWidth="11.42578125" defaultRowHeight="13.5" x14ac:dyDescent="0.25"/>
  <cols>
    <col min="1" max="1" width="53.140625" style="1" customWidth="1"/>
    <col min="2" max="7" width="13.5703125" style="1" customWidth="1"/>
    <col min="8" max="9" width="18.85546875" style="1" customWidth="1"/>
    <col min="10" max="16384" width="11.42578125" style="1"/>
  </cols>
  <sheetData>
    <row r="1" spans="1:14" s="8" customFormat="1" ht="60" customHeight="1" thickBot="1" x14ac:dyDescent="0.25">
      <c r="A1" s="140" t="s">
        <v>67</v>
      </c>
      <c r="B1" s="141"/>
      <c r="C1" s="141"/>
      <c r="D1" s="141"/>
      <c r="E1" s="141"/>
      <c r="F1" s="141"/>
      <c r="G1" s="141"/>
      <c r="H1" s="141"/>
      <c r="I1" s="141"/>
    </row>
    <row r="2" spans="1:14" ht="14.25" thickTop="1" x14ac:dyDescent="0.25"/>
    <row r="3" spans="1:14" ht="24.95" customHeight="1" x14ac:dyDescent="0.25">
      <c r="A3" s="137" t="str">
        <f>PdG!A18</f>
        <v>ARRONDISSEMENT JUDICIAIRE DE DRAGUIGNAN</v>
      </c>
      <c r="B3" s="136" t="s">
        <v>9</v>
      </c>
      <c r="C3" s="136"/>
      <c r="D3" s="136"/>
      <c r="E3" s="136"/>
      <c r="F3" s="136"/>
      <c r="G3" s="136"/>
      <c r="H3" s="134" t="s">
        <v>49</v>
      </c>
      <c r="I3" s="134" t="s">
        <v>48</v>
      </c>
    </row>
    <row r="4" spans="1:14" ht="52.5" customHeight="1" x14ac:dyDescent="0.25">
      <c r="A4" s="138"/>
      <c r="B4" s="126" t="str">
        <f>Synthèse!A7</f>
        <v>AJ DRAGUIGNAN - Cité judiciaire Draguignan</v>
      </c>
      <c r="C4" s="126"/>
      <c r="D4" s="126" t="str">
        <f>Synthèse!A8</f>
        <v>AJ DRAGUIGNAN - Palais de justice Fréjus</v>
      </c>
      <c r="E4" s="126"/>
      <c r="F4" s="126" t="str">
        <f>Synthèse!A9</f>
        <v>AJ DRAGUIGNAN - Palais de justice Brignoles</v>
      </c>
      <c r="G4" s="126"/>
      <c r="H4" s="139"/>
      <c r="I4" s="139"/>
    </row>
    <row r="5" spans="1:14" ht="24.6" customHeight="1" x14ac:dyDescent="0.25">
      <c r="A5" s="15" t="s">
        <v>4</v>
      </c>
      <c r="B5" s="41" t="s">
        <v>10</v>
      </c>
      <c r="C5" s="42" t="s">
        <v>11</v>
      </c>
      <c r="D5" s="41" t="s">
        <v>10</v>
      </c>
      <c r="E5" s="42" t="s">
        <v>11</v>
      </c>
      <c r="F5" s="41" t="s">
        <v>10</v>
      </c>
      <c r="G5" s="42" t="s">
        <v>11</v>
      </c>
      <c r="H5" s="26"/>
      <c r="I5" s="26"/>
    </row>
    <row r="6" spans="1:14" ht="50.1" customHeight="1" x14ac:dyDescent="0.25">
      <c r="A6" s="101" t="s">
        <v>65</v>
      </c>
      <c r="B6" s="33"/>
      <c r="C6" s="34"/>
      <c r="D6" s="33"/>
      <c r="E6" s="34"/>
      <c r="F6" s="33"/>
      <c r="G6" s="34"/>
      <c r="H6" s="27">
        <f>IF(COUNT(B6,D6,F6,)=0,"",SUM(B6,D6,F6))</f>
        <v>0</v>
      </c>
      <c r="I6" s="6">
        <f>SUM(C6,E6,G6)</f>
        <v>0</v>
      </c>
      <c r="K6" s="73" t="b">
        <f>H6='1A-PeC Prestations'!J6</f>
        <v>1</v>
      </c>
      <c r="L6" s="73" t="b">
        <f>I6='1A-PeC Prestations'!K6</f>
        <v>1</v>
      </c>
      <c r="M6" s="73"/>
      <c r="N6" s="73"/>
    </row>
    <row r="7" spans="1:14" ht="50.1" customHeight="1" x14ac:dyDescent="0.25">
      <c r="A7" s="101" t="s">
        <v>38</v>
      </c>
      <c r="B7" s="33"/>
      <c r="C7" s="34"/>
      <c r="D7" s="33"/>
      <c r="E7" s="34"/>
      <c r="F7" s="33"/>
      <c r="G7" s="34"/>
      <c r="H7" s="27">
        <f t="shared" ref="H7:H9" si="0">IF(COUNT(B7,D7,F7,)=0,"",SUM(B7,D7,F7))</f>
        <v>0</v>
      </c>
      <c r="I7" s="6">
        <f t="shared" ref="I7:I9" si="1">SUM(C7,E7,G7)</f>
        <v>0</v>
      </c>
      <c r="K7" s="73" t="b">
        <f>H7='1A-PeC Prestations'!J7</f>
        <v>1</v>
      </c>
      <c r="L7" s="73" t="b">
        <f>I7='1A-PeC Prestations'!K7</f>
        <v>1</v>
      </c>
      <c r="M7" s="73"/>
      <c r="N7" s="73"/>
    </row>
    <row r="8" spans="1:14" ht="50.1" customHeight="1" x14ac:dyDescent="0.25">
      <c r="A8" s="101" t="s">
        <v>39</v>
      </c>
      <c r="B8" s="33"/>
      <c r="C8" s="34"/>
      <c r="D8" s="33"/>
      <c r="E8" s="34"/>
      <c r="F8" s="33"/>
      <c r="G8" s="34"/>
      <c r="H8" s="27">
        <f t="shared" si="0"/>
        <v>0</v>
      </c>
      <c r="I8" s="6">
        <f t="shared" si="1"/>
        <v>0</v>
      </c>
      <c r="K8" s="73" t="b">
        <f>H8='1A-PeC Prestations'!J8</f>
        <v>1</v>
      </c>
      <c r="L8" s="73" t="b">
        <f>I8='1A-PeC Prestations'!K8</f>
        <v>1</v>
      </c>
      <c r="M8" s="73"/>
      <c r="N8" s="73"/>
    </row>
    <row r="9" spans="1:14" ht="50.1" customHeight="1" x14ac:dyDescent="0.25">
      <c r="A9" s="101" t="s">
        <v>42</v>
      </c>
      <c r="B9" s="33"/>
      <c r="C9" s="34"/>
      <c r="D9" s="33"/>
      <c r="E9" s="34"/>
      <c r="F9" s="33"/>
      <c r="G9" s="34"/>
      <c r="H9" s="27">
        <f t="shared" si="0"/>
        <v>0</v>
      </c>
      <c r="I9" s="6">
        <f t="shared" si="1"/>
        <v>0</v>
      </c>
      <c r="K9" s="73" t="b">
        <f>H9='1A-PeC Prestations'!J9</f>
        <v>1</v>
      </c>
      <c r="L9" s="73" t="b">
        <f>I9='1A-PeC Prestations'!K9</f>
        <v>1</v>
      </c>
      <c r="M9" s="73"/>
      <c r="N9" s="73"/>
    </row>
    <row r="10" spans="1:14" ht="50.1" customHeight="1" x14ac:dyDescent="0.25">
      <c r="A10" s="101" t="s">
        <v>43</v>
      </c>
      <c r="B10" s="20">
        <f>'2B-DPF GMAO'!C8</f>
        <v>0</v>
      </c>
      <c r="C10" s="106"/>
      <c r="D10" s="20">
        <f>'2B-DPF GMAO'!D8</f>
        <v>0</v>
      </c>
      <c r="E10" s="106"/>
      <c r="F10" s="20">
        <f>'2B-DPF GMAO'!E8</f>
        <v>0</v>
      </c>
      <c r="G10" s="106"/>
      <c r="H10" s="27">
        <f>IF(COUNT(B10,D10,F10)=0,"",SUM(B10,D10,F10))</f>
        <v>0</v>
      </c>
      <c r="I10" s="107"/>
      <c r="K10" s="73" t="b">
        <f>H10='1A-PeC Prestations'!J10</f>
        <v>1</v>
      </c>
      <c r="L10" s="73"/>
      <c r="M10" s="73"/>
      <c r="N10" s="73"/>
    </row>
    <row r="11" spans="1:14" ht="14.25" x14ac:dyDescent="0.25">
      <c r="K11" s="73"/>
      <c r="L11" s="73"/>
      <c r="M11" s="73"/>
      <c r="N11" s="73"/>
    </row>
    <row r="12" spans="1:14" ht="39.950000000000003" customHeight="1" x14ac:dyDescent="0.25">
      <c r="A12" s="82" t="s">
        <v>3</v>
      </c>
      <c r="B12" s="28">
        <f>IF(COUNT(B6:B10)=0,"",SUM(B6:B10))</f>
        <v>0</v>
      </c>
      <c r="C12" s="29">
        <f>IF(COUNT(C6:C10)=0,0,SUM(C6:C10))</f>
        <v>0</v>
      </c>
      <c r="D12" s="28">
        <f>IF(COUNT(D6:D10)=0,"",SUM(D6:D10))</f>
        <v>0</v>
      </c>
      <c r="E12" s="29">
        <f>IF(COUNT(E6:E10)=0,0,SUM(E6:E10))</f>
        <v>0</v>
      </c>
      <c r="F12" s="28">
        <f>IF(COUNT(F6:F10)=0,"",SUM(F6:F10))</f>
        <v>0</v>
      </c>
      <c r="G12" s="29">
        <f>IF(COUNT(G6:G10)=0,0,SUM(G6:G10))</f>
        <v>0</v>
      </c>
      <c r="H12" s="86">
        <f>IF(COUNT(H6:H10)=0,"",SUM(H6:H10))</f>
        <v>0</v>
      </c>
      <c r="I12" s="87">
        <f>IF(COUNT(I6:I9)=0,0,SUM(I6:I9))</f>
        <v>0</v>
      </c>
      <c r="K12" s="73" t="b">
        <f>H12='1A-PeC Prestations'!J12</f>
        <v>1</v>
      </c>
      <c r="L12" s="73" t="b">
        <f>I12='1A-PeC Prestations'!K12</f>
        <v>1</v>
      </c>
      <c r="M12" s="73" t="b">
        <f>I12=C12+E12+G12</f>
        <v>1</v>
      </c>
      <c r="N12" s="73" t="b">
        <f>H12=B12+D12+F12</f>
        <v>1</v>
      </c>
    </row>
  </sheetData>
  <sheetProtection selectLockedCells="1"/>
  <mergeCells count="8">
    <mergeCell ref="I3:I4"/>
    <mergeCell ref="A1:I1"/>
    <mergeCell ref="H3:H4"/>
    <mergeCell ref="B4:C4"/>
    <mergeCell ref="D4:E4"/>
    <mergeCell ref="B3:G3"/>
    <mergeCell ref="F4:G4"/>
    <mergeCell ref="A3:A4"/>
  </mergeCells>
  <conditionalFormatting sqref="B6:G9">
    <cfRule type="containsBlanks" dxfId="9" priority="2">
      <formula>LEN(TRIM(B6))=0</formula>
    </cfRule>
  </conditionalFormatting>
  <conditionalFormatting sqref="K6:N12">
    <cfRule type="containsText" dxfId="8" priority="1" operator="containsText" text="FAUX">
      <formula>NOT(ISERROR(SEARCH("FAUX",K6)))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99105-A4AA-464A-B21B-5AAF284C6DCB}">
  <sheetPr>
    <tabColor theme="5" tint="0.39997558519241921"/>
    <pageSetUpPr fitToPage="1"/>
  </sheetPr>
  <dimension ref="A1:J22"/>
  <sheetViews>
    <sheetView showGridLines="0" view="pageBreakPreview" zoomScaleNormal="100" zoomScaleSheetLayoutView="100" workbookViewId="0">
      <selection activeCell="F26" sqref="F26"/>
    </sheetView>
  </sheetViews>
  <sheetFormatPr baseColWidth="10" defaultColWidth="11.42578125" defaultRowHeight="13.5" x14ac:dyDescent="0.25"/>
  <cols>
    <col min="1" max="1" width="42.42578125" style="1" customWidth="1"/>
    <col min="2" max="7" width="22" style="1" customWidth="1"/>
    <col min="8" max="8" width="17.140625" style="1" customWidth="1"/>
    <col min="9" max="9" width="11.42578125" style="1" customWidth="1"/>
    <col min="10" max="16384" width="11.42578125" style="1"/>
  </cols>
  <sheetData>
    <row r="1" spans="1:9" s="8" customFormat="1" ht="60" customHeight="1" x14ac:dyDescent="0.2">
      <c r="A1" s="130" t="s">
        <v>41</v>
      </c>
      <c r="B1" s="131"/>
      <c r="C1" s="131"/>
      <c r="D1" s="131"/>
      <c r="E1" s="131"/>
      <c r="F1" s="131"/>
      <c r="G1" s="131"/>
      <c r="H1" s="131"/>
    </row>
    <row r="3" spans="1:9" s="8" customFormat="1" ht="51.6" customHeight="1" x14ac:dyDescent="0.2">
      <c r="A3" s="48"/>
      <c r="B3" s="144" t="str">
        <f>'1B-PeC Sites'!B4</f>
        <v>AJ DRAGUIGNAN - Cité judiciaire Draguignan</v>
      </c>
      <c r="C3" s="144"/>
      <c r="D3" s="144" t="str">
        <f>'1B-PeC Sites'!D4</f>
        <v>AJ DRAGUIGNAN - Palais de justice Fréjus</v>
      </c>
      <c r="E3" s="144"/>
      <c r="F3" s="144" t="str">
        <f>'1B-PeC Sites'!F4</f>
        <v>AJ DRAGUIGNAN - Palais de justice Brignoles</v>
      </c>
      <c r="G3" s="144"/>
      <c r="H3" s="49"/>
    </row>
    <row r="4" spans="1:9" ht="38.450000000000003" customHeight="1" x14ac:dyDescent="0.25">
      <c r="A4" s="64" t="str">
        <f>PdG!A18</f>
        <v>ARRONDISSEMENT JUDICIAIRE DE DRAGUIGNAN</v>
      </c>
      <c r="B4" s="50" t="s">
        <v>2</v>
      </c>
      <c r="C4" s="81" t="s">
        <v>1</v>
      </c>
      <c r="D4" s="50" t="s">
        <v>2</v>
      </c>
      <c r="E4" s="81" t="s">
        <v>1</v>
      </c>
      <c r="F4" s="50" t="s">
        <v>2</v>
      </c>
      <c r="G4" s="81" t="s">
        <v>1</v>
      </c>
      <c r="H4" s="134" t="s">
        <v>15</v>
      </c>
    </row>
    <row r="5" spans="1:9" ht="99" customHeight="1" x14ac:dyDescent="0.25">
      <c r="A5" s="15" t="s">
        <v>5</v>
      </c>
      <c r="B5" s="108" t="s">
        <v>76</v>
      </c>
      <c r="C5" s="109" t="s">
        <v>35</v>
      </c>
      <c r="D5" s="108" t="s">
        <v>76</v>
      </c>
      <c r="E5" s="109" t="s">
        <v>35</v>
      </c>
      <c r="F5" s="108" t="s">
        <v>76</v>
      </c>
      <c r="G5" s="109" t="s">
        <v>35</v>
      </c>
      <c r="H5" s="139"/>
    </row>
    <row r="6" spans="1:9" ht="30" customHeight="1" x14ac:dyDescent="0.25">
      <c r="A6" s="101" t="s">
        <v>6</v>
      </c>
      <c r="B6" s="37"/>
      <c r="C6" s="106"/>
      <c r="D6" s="37"/>
      <c r="E6" s="106"/>
      <c r="F6" s="37"/>
      <c r="G6" s="106"/>
      <c r="H6" s="17">
        <f>SUM(B6:G6)</f>
        <v>0</v>
      </c>
      <c r="I6" s="4"/>
    </row>
    <row r="7" spans="1:9" ht="30" customHeight="1" x14ac:dyDescent="0.25">
      <c r="A7" s="101" t="s">
        <v>56</v>
      </c>
      <c r="B7" s="37"/>
      <c r="C7" s="106"/>
      <c r="D7" s="37"/>
      <c r="E7" s="106"/>
      <c r="F7" s="37"/>
      <c r="G7" s="106"/>
      <c r="H7" s="17">
        <f>SUM(B7:G7)</f>
        <v>0</v>
      </c>
      <c r="I7" s="4"/>
    </row>
    <row r="8" spans="1:9" ht="30" customHeight="1" x14ac:dyDescent="0.25">
      <c r="A8" s="101" t="s">
        <v>57</v>
      </c>
      <c r="B8" s="37"/>
      <c r="C8" s="38">
        <f>'2C-DPF Fourn-Cons-MT-P'!B5</f>
        <v>0</v>
      </c>
      <c r="D8" s="37"/>
      <c r="E8" s="38">
        <f>'2C-DPF Fourn-Cons-MT-P'!C5</f>
        <v>0</v>
      </c>
      <c r="F8" s="37"/>
      <c r="G8" s="38">
        <f>'2C-DPF Fourn-Cons-MT-P'!D5</f>
        <v>0</v>
      </c>
      <c r="H8" s="17">
        <f t="shared" ref="H8:H16" si="0">IF(COUNT(B8:G8)=0,"",SUM(B8:G8))</f>
        <v>0</v>
      </c>
      <c r="I8" s="4"/>
    </row>
    <row r="9" spans="1:9" ht="30" customHeight="1" x14ac:dyDescent="0.25">
      <c r="A9" s="101" t="s">
        <v>58</v>
      </c>
      <c r="B9" s="37"/>
      <c r="C9" s="38">
        <f>'2C-DPF Fourn-Cons-MT-P'!B11</f>
        <v>0</v>
      </c>
      <c r="D9" s="37"/>
      <c r="E9" s="38">
        <f>'2C-DPF Fourn-Cons-MT-P'!C11</f>
        <v>0</v>
      </c>
      <c r="F9" s="37"/>
      <c r="G9" s="38">
        <f>'2C-DPF Fourn-Cons-MT-P'!D11</f>
        <v>0</v>
      </c>
      <c r="H9" s="17">
        <f t="shared" si="0"/>
        <v>0</v>
      </c>
      <c r="I9" s="4"/>
    </row>
    <row r="10" spans="1:9" ht="30" customHeight="1" x14ac:dyDescent="0.25">
      <c r="A10" s="101" t="s">
        <v>59</v>
      </c>
      <c r="B10" s="37"/>
      <c r="C10" s="38">
        <f>'2C-DPF Fourn-Cons-MT-P'!B15</f>
        <v>0</v>
      </c>
      <c r="D10" s="37"/>
      <c r="E10" s="38">
        <f>'2C-DPF Fourn-Cons-MT-P'!C15</f>
        <v>0</v>
      </c>
      <c r="F10" s="37"/>
      <c r="G10" s="38">
        <f>'2C-DPF Fourn-Cons-MT-P'!D15</f>
        <v>0</v>
      </c>
      <c r="H10" s="17">
        <f t="shared" si="0"/>
        <v>0</v>
      </c>
      <c r="I10" s="4"/>
    </row>
    <row r="11" spans="1:9" ht="30" customHeight="1" x14ac:dyDescent="0.25">
      <c r="A11" s="101" t="s">
        <v>60</v>
      </c>
      <c r="B11" s="37"/>
      <c r="C11" s="38">
        <f>'2C-DPF Fourn-Cons-MT-P'!B22</f>
        <v>0</v>
      </c>
      <c r="D11" s="37"/>
      <c r="E11" s="38">
        <f>'2C-DPF Fourn-Cons-MT-P'!C22</f>
        <v>0</v>
      </c>
      <c r="F11" s="37"/>
      <c r="G11" s="38">
        <f>'2C-DPF Fourn-Cons-MT-P'!D22</f>
        <v>0</v>
      </c>
      <c r="H11" s="17">
        <f t="shared" si="0"/>
        <v>0</v>
      </c>
      <c r="I11" s="4"/>
    </row>
    <row r="12" spans="1:9" ht="30" customHeight="1" x14ac:dyDescent="0.25">
      <c r="A12" s="101" t="s">
        <v>61</v>
      </c>
      <c r="B12" s="37"/>
      <c r="C12" s="38">
        <f>'2C-DPF Fourn-Cons-MT-P'!B28</f>
        <v>0</v>
      </c>
      <c r="D12" s="37"/>
      <c r="E12" s="38">
        <f>'2C-DPF Fourn-Cons-MT-P'!C28</f>
        <v>0</v>
      </c>
      <c r="F12" s="37"/>
      <c r="G12" s="38">
        <f>'2C-DPF Fourn-Cons-MT-P'!D28</f>
        <v>0</v>
      </c>
      <c r="H12" s="17">
        <f t="shared" si="0"/>
        <v>0</v>
      </c>
      <c r="I12" s="4"/>
    </row>
    <row r="13" spans="1:9" ht="30" customHeight="1" x14ac:dyDescent="0.25">
      <c r="A13" s="101" t="s">
        <v>62</v>
      </c>
      <c r="B13" s="37"/>
      <c r="C13" s="38">
        <f>'2C-DPF Fourn-Cons-MT-P'!B32</f>
        <v>0</v>
      </c>
      <c r="D13" s="37"/>
      <c r="E13" s="38">
        <f>'2C-DPF Fourn-Cons-MT-P'!C32</f>
        <v>0</v>
      </c>
      <c r="F13" s="37"/>
      <c r="G13" s="38">
        <f>'2C-DPF Fourn-Cons-MT-P'!D32</f>
        <v>0</v>
      </c>
      <c r="H13" s="17">
        <f t="shared" si="0"/>
        <v>0</v>
      </c>
      <c r="I13" s="4"/>
    </row>
    <row r="14" spans="1:9" ht="30" customHeight="1" x14ac:dyDescent="0.25">
      <c r="A14" s="101" t="s">
        <v>63</v>
      </c>
      <c r="B14" s="37"/>
      <c r="C14" s="38">
        <f>'2C-DPF Fourn-Cons-MT-P'!B36</f>
        <v>0</v>
      </c>
      <c r="D14" s="37"/>
      <c r="E14" s="38">
        <f>'2C-DPF Fourn-Cons-MT-P'!C36</f>
        <v>0</v>
      </c>
      <c r="F14" s="37"/>
      <c r="G14" s="38">
        <f>'2C-DPF Fourn-Cons-MT-P'!D36</f>
        <v>0</v>
      </c>
      <c r="H14" s="17">
        <f t="shared" si="0"/>
        <v>0</v>
      </c>
      <c r="I14" s="4"/>
    </row>
    <row r="15" spans="1:9" ht="30" customHeight="1" x14ac:dyDescent="0.25">
      <c r="A15" s="101" t="s">
        <v>75</v>
      </c>
      <c r="B15" s="37"/>
      <c r="C15" s="38">
        <f>'2C-DPF Fourn-Cons-MT-P'!B40</f>
        <v>0</v>
      </c>
      <c r="D15" s="37"/>
      <c r="E15" s="38">
        <f>'2C-DPF Fourn-Cons-MT-P'!C40</f>
        <v>0</v>
      </c>
      <c r="F15" s="37"/>
      <c r="G15" s="38">
        <f>'2C-DPF Fourn-Cons-MT-P'!D40</f>
        <v>0</v>
      </c>
      <c r="H15" s="17">
        <f t="shared" si="0"/>
        <v>0</v>
      </c>
      <c r="I15" s="4"/>
    </row>
    <row r="16" spans="1:9" ht="30" customHeight="1" x14ac:dyDescent="0.25">
      <c r="A16" s="101" t="s">
        <v>70</v>
      </c>
      <c r="B16" s="37"/>
      <c r="C16" s="38">
        <f>'2C-DPF Fourn-Cons-MT-P'!B44</f>
        <v>0</v>
      </c>
      <c r="D16" s="37"/>
      <c r="E16" s="38">
        <f>'2C-DPF Fourn-Cons-MT-P'!C44</f>
        <v>0</v>
      </c>
      <c r="F16" s="37"/>
      <c r="G16" s="38">
        <f>'2C-DPF Fourn-Cons-MT-P'!D44</f>
        <v>0</v>
      </c>
      <c r="H16" s="17">
        <f t="shared" si="0"/>
        <v>0</v>
      </c>
      <c r="I16" s="4"/>
    </row>
    <row r="18" spans="1:10" ht="30" customHeight="1" x14ac:dyDescent="0.25">
      <c r="A18" s="88" t="s">
        <v>44</v>
      </c>
      <c r="B18" s="39">
        <f>SUM(B6:B16)</f>
        <v>0</v>
      </c>
      <c r="C18" s="30">
        <f t="shared" ref="C18:G18" si="1">SUM(C6:C16)</f>
        <v>0</v>
      </c>
      <c r="D18" s="39">
        <f>SUM(D6:D16)</f>
        <v>0</v>
      </c>
      <c r="E18" s="30">
        <f t="shared" si="1"/>
        <v>0</v>
      </c>
      <c r="F18" s="39">
        <f>SUM(F6:F16)</f>
        <v>0</v>
      </c>
      <c r="G18" s="30">
        <f t="shared" si="1"/>
        <v>0</v>
      </c>
      <c r="H18" s="89">
        <f>IF(COUNT(H6:H16)=0,"",SUM(H6:H16))</f>
        <v>0</v>
      </c>
      <c r="I18" s="73" t="b">
        <f>SUM(B18:G18)=H18</f>
        <v>1</v>
      </c>
      <c r="J18" s="73"/>
    </row>
    <row r="19" spans="1:10" ht="14.25" x14ac:dyDescent="0.25">
      <c r="I19" s="73"/>
      <c r="J19" s="73"/>
    </row>
    <row r="20" spans="1:10" ht="27" customHeight="1" x14ac:dyDescent="0.25">
      <c r="A20" s="88" t="s">
        <v>45</v>
      </c>
      <c r="B20" s="145">
        <f>'2B-DPF GMAO'!C15</f>
        <v>0</v>
      </c>
      <c r="C20" s="145"/>
      <c r="D20" s="145">
        <f>'2B-DPF GMAO'!D15</f>
        <v>0</v>
      </c>
      <c r="E20" s="145"/>
      <c r="F20" s="145">
        <f>'2B-DPF GMAO'!E15</f>
        <v>0</v>
      </c>
      <c r="G20" s="145"/>
      <c r="H20" s="89">
        <f>IF(COUNT(B20:G20)=0,"",SUM(B20:G20))</f>
        <v>0</v>
      </c>
      <c r="I20" s="73"/>
      <c r="J20" s="73"/>
    </row>
    <row r="21" spans="1:10" ht="14.25" x14ac:dyDescent="0.25">
      <c r="I21" s="73"/>
      <c r="J21" s="73"/>
    </row>
    <row r="22" spans="1:10" ht="27" customHeight="1" x14ac:dyDescent="0.25">
      <c r="A22" s="84" t="s">
        <v>69</v>
      </c>
      <c r="B22" s="142">
        <f>B18+C18+B20</f>
        <v>0</v>
      </c>
      <c r="C22" s="143"/>
      <c r="D22" s="142">
        <f>D18+E18+D20</f>
        <v>0</v>
      </c>
      <c r="E22" s="143"/>
      <c r="F22" s="142">
        <f>F18+G18+F20</f>
        <v>0</v>
      </c>
      <c r="G22" s="143"/>
      <c r="H22" s="85">
        <f>H18+H20</f>
        <v>0</v>
      </c>
      <c r="I22" s="73" t="b">
        <f>H22=B22+D22+F22</f>
        <v>1</v>
      </c>
      <c r="J22" s="73"/>
    </row>
  </sheetData>
  <sheetProtection selectLockedCells="1"/>
  <mergeCells count="11">
    <mergeCell ref="B22:C22"/>
    <mergeCell ref="D22:E22"/>
    <mergeCell ref="F22:G22"/>
    <mergeCell ref="A1:H1"/>
    <mergeCell ref="B3:C3"/>
    <mergeCell ref="D3:E3"/>
    <mergeCell ref="F3:G3"/>
    <mergeCell ref="H4:H5"/>
    <mergeCell ref="B20:C20"/>
    <mergeCell ref="D20:E20"/>
    <mergeCell ref="F20:G20"/>
  </mergeCells>
  <conditionalFormatting sqref="B6:B16 D6:D16 F6:F16">
    <cfRule type="containsBlanks" dxfId="7" priority="3">
      <formula>LEN(TRIM(B6))=0</formula>
    </cfRule>
  </conditionalFormatting>
  <conditionalFormatting sqref="I18:J22">
    <cfRule type="containsText" dxfId="6" priority="1" operator="containsText" text="FAUX">
      <formula>NOT(ISERROR(SEARCH("FAUX",I18)))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A789-E8D9-4BBE-A6AB-35AE02FCB6CB}">
  <sheetPr codeName="Feuil7">
    <tabColor theme="5" tint="0.39997558519241921"/>
    <pageSetUpPr fitToPage="1"/>
  </sheetPr>
  <dimension ref="A1:E15"/>
  <sheetViews>
    <sheetView showGridLines="0" view="pageBreakPreview" zoomScaleNormal="85" zoomScaleSheetLayoutView="100" workbookViewId="0">
      <selection activeCell="F26" sqref="F26"/>
    </sheetView>
  </sheetViews>
  <sheetFormatPr baseColWidth="10" defaultColWidth="11.42578125" defaultRowHeight="13.5" x14ac:dyDescent="0.25"/>
  <cols>
    <col min="1" max="1" width="50.42578125" style="1" customWidth="1"/>
    <col min="2" max="2" width="23.85546875" style="1" customWidth="1"/>
    <col min="3" max="3" width="22.5703125" style="1" customWidth="1"/>
    <col min="4" max="5" width="19.5703125" style="1" customWidth="1"/>
    <col min="6" max="16384" width="11.42578125" style="1"/>
  </cols>
  <sheetData>
    <row r="1" spans="1:5" s="8" customFormat="1" ht="60" customHeight="1" x14ac:dyDescent="0.2">
      <c r="A1" s="147" t="s">
        <v>77</v>
      </c>
      <c r="B1" s="148"/>
      <c r="C1" s="148"/>
      <c r="D1" s="148"/>
      <c r="E1" s="148"/>
    </row>
    <row r="3" spans="1:5" s="8" customFormat="1" ht="28.5" x14ac:dyDescent="0.2">
      <c r="A3" s="76" t="s">
        <v>22</v>
      </c>
      <c r="B3" s="77"/>
      <c r="C3" s="72" t="str">
        <f>'1B-PeC Sites'!B4</f>
        <v>AJ DRAGUIGNAN - Cité judiciaire Draguignan</v>
      </c>
      <c r="D3" s="72" t="str">
        <f>'1B-PeC Sites'!D4</f>
        <v>AJ DRAGUIGNAN - Palais de justice Fréjus</v>
      </c>
      <c r="E3" s="72" t="str">
        <f>'1B-PeC Sites'!F4</f>
        <v>AJ DRAGUIGNAN - Palais de justice Brignoles</v>
      </c>
    </row>
    <row r="4" spans="1:5" ht="31.5" customHeight="1" x14ac:dyDescent="0.25">
      <c r="A4" s="2" t="s">
        <v>28</v>
      </c>
      <c r="B4" s="3" t="s">
        <v>12</v>
      </c>
      <c r="C4" s="149" t="s">
        <v>29</v>
      </c>
      <c r="D4" s="150"/>
      <c r="E4" s="150"/>
    </row>
    <row r="5" spans="1:5" ht="38.1" customHeight="1" x14ac:dyDescent="0.25">
      <c r="A5" s="7" t="s">
        <v>23</v>
      </c>
      <c r="B5" s="65"/>
      <c r="C5" s="66"/>
      <c r="D5" s="66"/>
      <c r="E5" s="66"/>
    </row>
    <row r="6" spans="1:5" ht="38.1" customHeight="1" x14ac:dyDescent="0.25">
      <c r="A6" s="7" t="s">
        <v>13</v>
      </c>
      <c r="B6" s="65"/>
      <c r="C6" s="66"/>
      <c r="D6" s="66"/>
      <c r="E6" s="66"/>
    </row>
    <row r="7" spans="1:5" ht="38.1" customHeight="1" x14ac:dyDescent="0.25">
      <c r="A7" s="7" t="s">
        <v>14</v>
      </c>
      <c r="B7" s="65"/>
      <c r="C7" s="66"/>
      <c r="D7" s="66"/>
      <c r="E7" s="66"/>
    </row>
    <row r="8" spans="1:5" ht="38.1" customHeight="1" x14ac:dyDescent="0.25">
      <c r="A8" s="146" t="s">
        <v>24</v>
      </c>
      <c r="B8" s="146"/>
      <c r="C8" s="90">
        <f>SUM(C5:C7)</f>
        <v>0</v>
      </c>
      <c r="D8" s="90">
        <f t="shared" ref="D8:E8" si="0">SUM(D5:D7)</f>
        <v>0</v>
      </c>
      <c r="E8" s="90">
        <f t="shared" si="0"/>
        <v>0</v>
      </c>
    </row>
    <row r="9" spans="1:5" ht="21.6" customHeight="1" x14ac:dyDescent="0.25">
      <c r="A9" s="46"/>
      <c r="B9" s="47"/>
      <c r="C9" s="47"/>
    </row>
    <row r="10" spans="1:5" s="8" customFormat="1" ht="28.5" x14ac:dyDescent="0.2">
      <c r="A10" s="76" t="s">
        <v>25</v>
      </c>
      <c r="B10" s="77"/>
      <c r="C10" s="72" t="str">
        <f t="shared" ref="C10:E10" si="1">+C3</f>
        <v>AJ DRAGUIGNAN - Cité judiciaire Draguignan</v>
      </c>
      <c r="D10" s="72" t="str">
        <f t="shared" si="1"/>
        <v>AJ DRAGUIGNAN - Palais de justice Fréjus</v>
      </c>
      <c r="E10" s="72" t="str">
        <f t="shared" si="1"/>
        <v>AJ DRAGUIGNAN - Palais de justice Brignoles</v>
      </c>
    </row>
    <row r="11" spans="1:5" ht="31.5" customHeight="1" x14ac:dyDescent="0.25">
      <c r="A11" s="2" t="s">
        <v>28</v>
      </c>
      <c r="B11" s="3" t="s">
        <v>12</v>
      </c>
      <c r="C11" s="149" t="s">
        <v>29</v>
      </c>
      <c r="D11" s="150"/>
      <c r="E11" s="150"/>
    </row>
    <row r="12" spans="1:5" ht="38.1" customHeight="1" x14ac:dyDescent="0.25">
      <c r="A12" s="7" t="s">
        <v>26</v>
      </c>
      <c r="B12" s="65"/>
      <c r="C12" s="66"/>
      <c r="D12" s="66"/>
      <c r="E12" s="66"/>
    </row>
    <row r="13" spans="1:5" ht="38.1" customHeight="1" x14ac:dyDescent="0.25">
      <c r="A13" s="67"/>
      <c r="B13" s="65"/>
      <c r="C13" s="66"/>
      <c r="D13" s="66"/>
      <c r="E13" s="66"/>
    </row>
    <row r="14" spans="1:5" ht="38.1" customHeight="1" x14ac:dyDescent="0.25">
      <c r="A14" s="67"/>
      <c r="B14" s="65"/>
      <c r="C14" s="66"/>
      <c r="D14" s="66"/>
      <c r="E14" s="66"/>
    </row>
    <row r="15" spans="1:5" ht="38.1" customHeight="1" x14ac:dyDescent="0.25">
      <c r="A15" s="146" t="s">
        <v>27</v>
      </c>
      <c r="B15" s="146"/>
      <c r="C15" s="90">
        <f>SUM(C12:C14)</f>
        <v>0</v>
      </c>
      <c r="D15" s="90">
        <f t="shared" ref="D15:E15" si="2">SUM(D12:D14)</f>
        <v>0</v>
      </c>
      <c r="E15" s="90">
        <f t="shared" si="2"/>
        <v>0</v>
      </c>
    </row>
  </sheetData>
  <sheetProtection selectLockedCells="1"/>
  <mergeCells count="5">
    <mergeCell ref="A8:B8"/>
    <mergeCell ref="A15:B15"/>
    <mergeCell ref="A1:E1"/>
    <mergeCell ref="C11:E11"/>
    <mergeCell ref="C4:E4"/>
  </mergeCells>
  <conditionalFormatting sqref="B5:E7">
    <cfRule type="containsBlanks" dxfId="5" priority="1">
      <formula>LEN(TRIM(B5))=0</formula>
    </cfRule>
  </conditionalFormatting>
  <conditionalFormatting sqref="B12:E12 A13:E14">
    <cfRule type="containsBlanks" dxfId="4" priority="2">
      <formula>LEN(TRIM(A12))=0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8DCF1-93AE-4C8A-955B-F1549651E9B8}">
  <sheetPr codeName="Feuil8">
    <tabColor theme="5" tint="0.39997558519241921"/>
    <pageSetUpPr fitToPage="1"/>
  </sheetPr>
  <dimension ref="A1:I47"/>
  <sheetViews>
    <sheetView showGridLines="0" view="pageBreakPreview" zoomScale="85" zoomScaleNormal="85" zoomScaleSheetLayoutView="85" workbookViewId="0">
      <selection activeCell="F26" sqref="F26"/>
    </sheetView>
  </sheetViews>
  <sheetFormatPr baseColWidth="10" defaultColWidth="11.42578125" defaultRowHeight="13.5" x14ac:dyDescent="0.25"/>
  <cols>
    <col min="1" max="1" width="80.85546875" style="1" customWidth="1"/>
    <col min="2" max="4" width="23.7109375" style="1" customWidth="1"/>
    <col min="5" max="7" width="19.5703125" style="1" hidden="1" customWidth="1"/>
    <col min="8" max="9" width="11.42578125" style="1" customWidth="1"/>
    <col min="10" max="16384" width="11.42578125" style="1"/>
  </cols>
  <sheetData>
    <row r="1" spans="1:9" s="8" customFormat="1" ht="60" customHeight="1" x14ac:dyDescent="0.2">
      <c r="A1" s="147" t="s">
        <v>78</v>
      </c>
      <c r="B1" s="148"/>
      <c r="C1" s="148"/>
      <c r="D1" s="148"/>
      <c r="E1" s="148"/>
      <c r="F1" s="148"/>
      <c r="G1" s="148"/>
    </row>
    <row r="3" spans="1:9" s="8" customFormat="1" ht="43.5" customHeight="1" x14ac:dyDescent="0.2">
      <c r="A3" s="72" t="s">
        <v>30</v>
      </c>
      <c r="B3" s="72" t="str">
        <f>'1B-PeC Sites'!B4</f>
        <v>AJ DRAGUIGNAN - Cité judiciaire Draguignan</v>
      </c>
      <c r="C3" s="72" t="str">
        <f>'1B-PeC Sites'!D4</f>
        <v>AJ DRAGUIGNAN - Palais de justice Fréjus</v>
      </c>
      <c r="D3" s="72" t="str">
        <f>'1B-PeC Sites'!F4</f>
        <v>AJ DRAGUIGNAN - Palais de justice Brignoles</v>
      </c>
      <c r="E3" s="72" t="e">
        <f>#REF!</f>
        <v>#REF!</v>
      </c>
      <c r="F3" s="72" t="e">
        <f>#REF!</f>
        <v>#REF!</v>
      </c>
      <c r="G3" s="72" t="e">
        <f>#REF!</f>
        <v>#REF!</v>
      </c>
    </row>
    <row r="4" spans="1:9" s="8" customFormat="1" ht="30" customHeight="1" x14ac:dyDescent="0.2">
      <c r="A4" s="40" t="s">
        <v>16</v>
      </c>
      <c r="B4" s="151" t="s">
        <v>31</v>
      </c>
      <c r="C4" s="152"/>
      <c r="D4" s="152"/>
      <c r="E4" s="152"/>
      <c r="F4" s="152"/>
      <c r="G4" s="153"/>
    </row>
    <row r="5" spans="1:9" ht="31.5" customHeight="1" x14ac:dyDescent="0.25">
      <c r="A5" s="102" t="str">
        <f>'2A-DPF Sections'!A8</f>
        <v>Section 1 - Plomberie et Traitement d'Eau</v>
      </c>
      <c r="B5" s="5">
        <f>SUBTOTAL(9,B6:B10)</f>
        <v>0</v>
      </c>
      <c r="C5" s="5">
        <f t="shared" ref="C5:D5" si="0">SUBTOTAL(9,C6:C10)</f>
        <v>0</v>
      </c>
      <c r="D5" s="5">
        <f t="shared" si="0"/>
        <v>0</v>
      </c>
      <c r="E5" s="5">
        <f t="shared" ref="E5:G5" si="1">SUM(E6:E10)</f>
        <v>0</v>
      </c>
      <c r="F5" s="5">
        <f t="shared" ref="F5" si="2">SUM(F6:F10)</f>
        <v>0</v>
      </c>
      <c r="G5" s="5">
        <f t="shared" si="1"/>
        <v>0</v>
      </c>
      <c r="H5" s="8"/>
    </row>
    <row r="6" spans="1:9" ht="24.6" customHeight="1" x14ac:dyDescent="0.25">
      <c r="A6" s="103" t="s">
        <v>18</v>
      </c>
      <c r="B6" s="36"/>
      <c r="C6" s="36"/>
      <c r="D6" s="36"/>
      <c r="E6" s="36"/>
      <c r="F6" s="36"/>
      <c r="G6" s="36"/>
      <c r="H6" s="8"/>
    </row>
    <row r="7" spans="1:9" ht="24.6" customHeight="1" x14ac:dyDescent="0.25">
      <c r="A7" s="103" t="s">
        <v>19</v>
      </c>
      <c r="B7" s="36"/>
      <c r="C7" s="36"/>
      <c r="D7" s="36"/>
      <c r="E7" s="36"/>
      <c r="F7" s="36"/>
      <c r="G7" s="36"/>
      <c r="H7" s="8"/>
    </row>
    <row r="8" spans="1:9" ht="24.6" customHeight="1" x14ac:dyDescent="0.25">
      <c r="A8" s="103" t="s">
        <v>68</v>
      </c>
      <c r="B8" s="36"/>
      <c r="C8" s="36"/>
      <c r="D8" s="36"/>
      <c r="E8" s="36"/>
      <c r="F8" s="36"/>
      <c r="G8" s="36"/>
      <c r="H8" s="8"/>
    </row>
    <row r="9" spans="1:9" ht="24.6" customHeight="1" x14ac:dyDescent="0.25">
      <c r="A9" s="103" t="s">
        <v>20</v>
      </c>
      <c r="B9" s="36"/>
      <c r="C9" s="36"/>
      <c r="D9" s="36"/>
      <c r="E9" s="36"/>
      <c r="F9" s="36"/>
      <c r="G9" s="36"/>
      <c r="H9" s="8"/>
    </row>
    <row r="10" spans="1:9" ht="24.6" customHeight="1" x14ac:dyDescent="0.25">
      <c r="A10" s="103"/>
      <c r="B10" s="36"/>
      <c r="C10" s="36"/>
      <c r="D10" s="36"/>
      <c r="E10" s="36"/>
      <c r="F10" s="36"/>
      <c r="G10" s="36"/>
      <c r="H10" s="8"/>
    </row>
    <row r="11" spans="1:9" ht="32.1" customHeight="1" x14ac:dyDescent="0.25">
      <c r="A11" s="102" t="str">
        <f>'2A-DPF Sections'!A9</f>
        <v>Section 2 - Protection Incendie</v>
      </c>
      <c r="B11" s="5">
        <f>SUBTOTAL(9,B12:B14)</f>
        <v>0</v>
      </c>
      <c r="C11" s="5">
        <f t="shared" ref="C11:D11" si="3">SUBTOTAL(9,C12:C14)</f>
        <v>0</v>
      </c>
      <c r="D11" s="5">
        <f t="shared" si="3"/>
        <v>0</v>
      </c>
      <c r="E11" s="5">
        <f t="shared" ref="E11:G11" si="4">SUM(E12:E14)</f>
        <v>0</v>
      </c>
      <c r="F11" s="5">
        <f>SUM(F12:F14)</f>
        <v>0</v>
      </c>
      <c r="G11" s="5">
        <f t="shared" si="4"/>
        <v>0</v>
      </c>
      <c r="H11" s="8"/>
    </row>
    <row r="12" spans="1:9" ht="24.6" customHeight="1" x14ac:dyDescent="0.25">
      <c r="A12" s="103" t="s">
        <v>68</v>
      </c>
      <c r="B12" s="36"/>
      <c r="C12" s="36"/>
      <c r="D12" s="36"/>
      <c r="E12" s="36"/>
      <c r="F12" s="36"/>
      <c r="G12" s="36"/>
      <c r="H12" s="8"/>
    </row>
    <row r="13" spans="1:9" ht="24.6" customHeight="1" x14ac:dyDescent="0.25">
      <c r="A13" s="103" t="s">
        <v>20</v>
      </c>
      <c r="B13" s="36"/>
      <c r="C13" s="36"/>
      <c r="D13" s="36"/>
      <c r="E13" s="36"/>
      <c r="F13" s="36"/>
      <c r="G13" s="36"/>
      <c r="H13" s="8"/>
    </row>
    <row r="14" spans="1:9" ht="24.6" customHeight="1" x14ac:dyDescent="0.25">
      <c r="A14" s="103"/>
      <c r="B14" s="36"/>
      <c r="C14" s="36"/>
      <c r="D14" s="36"/>
      <c r="E14" s="36"/>
      <c r="F14" s="36"/>
      <c r="G14" s="36"/>
    </row>
    <row r="15" spans="1:9" ht="32.1" customHeight="1" x14ac:dyDescent="0.25">
      <c r="A15" s="102" t="str">
        <f>'2A-DPF Sections'!A10</f>
        <v>Section 3 - Chauffage-Ventilation-Climatisation-Désenfumage</v>
      </c>
      <c r="B15" s="5">
        <f>SUBTOTAL(9,B16:B21)</f>
        <v>0</v>
      </c>
      <c r="C15" s="5">
        <f t="shared" ref="C15:D15" si="5">SUBTOTAL(9,C16:C21)</f>
        <v>0</v>
      </c>
      <c r="D15" s="5">
        <f t="shared" si="5"/>
        <v>0</v>
      </c>
      <c r="E15" s="5">
        <f t="shared" ref="E15:G15" si="6">SUM(E16:E21)</f>
        <v>0</v>
      </c>
      <c r="F15" s="5">
        <f t="shared" ref="F15" si="7">SUM(F16:F21)</f>
        <v>0</v>
      </c>
      <c r="G15" s="5">
        <f t="shared" si="6"/>
        <v>0</v>
      </c>
      <c r="I15" s="8"/>
    </row>
    <row r="16" spans="1:9" ht="24.6" customHeight="1" x14ac:dyDescent="0.25">
      <c r="A16" s="103" t="s">
        <v>17</v>
      </c>
      <c r="B16" s="36"/>
      <c r="C16" s="36"/>
      <c r="D16" s="36"/>
      <c r="E16" s="36"/>
      <c r="F16" s="36"/>
      <c r="G16" s="36"/>
      <c r="H16" s="8"/>
    </row>
    <row r="17" spans="1:8" ht="24.6" customHeight="1" x14ac:dyDescent="0.25">
      <c r="A17" s="103" t="s">
        <v>32</v>
      </c>
      <c r="B17" s="36"/>
      <c r="C17" s="36"/>
      <c r="D17" s="36"/>
      <c r="E17" s="36"/>
      <c r="F17" s="36"/>
      <c r="G17" s="36"/>
      <c r="H17" s="8"/>
    </row>
    <row r="18" spans="1:8" ht="24.6" customHeight="1" x14ac:dyDescent="0.25">
      <c r="A18" s="103" t="s">
        <v>33</v>
      </c>
      <c r="B18" s="36"/>
      <c r="C18" s="36"/>
      <c r="D18" s="36"/>
      <c r="E18" s="36"/>
      <c r="F18" s="36"/>
      <c r="G18" s="36"/>
      <c r="H18" s="8"/>
    </row>
    <row r="19" spans="1:8" ht="24.6" customHeight="1" x14ac:dyDescent="0.25">
      <c r="A19" s="103" t="s">
        <v>68</v>
      </c>
      <c r="B19" s="36"/>
      <c r="C19" s="36"/>
      <c r="D19" s="36"/>
      <c r="E19" s="36"/>
      <c r="F19" s="36"/>
      <c r="G19" s="36"/>
      <c r="H19" s="8"/>
    </row>
    <row r="20" spans="1:8" ht="24.6" customHeight="1" x14ac:dyDescent="0.25">
      <c r="A20" s="103" t="s">
        <v>20</v>
      </c>
      <c r="B20" s="36"/>
      <c r="C20" s="36"/>
      <c r="D20" s="36"/>
      <c r="E20" s="36"/>
      <c r="F20" s="36"/>
      <c r="G20" s="36"/>
      <c r="H20" s="8"/>
    </row>
    <row r="21" spans="1:8" ht="24.6" customHeight="1" x14ac:dyDescent="0.25">
      <c r="A21" s="103"/>
      <c r="B21" s="36"/>
      <c r="C21" s="36"/>
      <c r="D21" s="36"/>
      <c r="E21" s="36"/>
      <c r="F21" s="36"/>
      <c r="G21" s="36"/>
    </row>
    <row r="22" spans="1:8" ht="32.1" customHeight="1" x14ac:dyDescent="0.25">
      <c r="A22" s="102" t="str">
        <f>'2A-DPF Sections'!A11</f>
        <v>Section 4 - Electricité Courants Forts</v>
      </c>
      <c r="B22" s="5">
        <f>SUBTOTAL(9,B23:B27)</f>
        <v>0</v>
      </c>
      <c r="C22" s="5">
        <f t="shared" ref="C22:D22" si="8">SUBTOTAL(9,C23:C27)</f>
        <v>0</v>
      </c>
      <c r="D22" s="5">
        <f t="shared" si="8"/>
        <v>0</v>
      </c>
      <c r="E22" s="5">
        <f t="shared" ref="E22:G22" si="9">SUM(E23:E27)</f>
        <v>0</v>
      </c>
      <c r="F22" s="5">
        <f t="shared" ref="F22" si="10">SUM(F23:F27)</f>
        <v>0</v>
      </c>
      <c r="G22" s="5">
        <f t="shared" si="9"/>
        <v>0</v>
      </c>
    </row>
    <row r="23" spans="1:8" ht="24.6" customHeight="1" x14ac:dyDescent="0.25">
      <c r="A23" s="103" t="s">
        <v>21</v>
      </c>
      <c r="B23" s="36"/>
      <c r="C23" s="36"/>
      <c r="D23" s="36"/>
      <c r="E23" s="36"/>
      <c r="F23" s="36"/>
      <c r="G23" s="36"/>
    </row>
    <row r="24" spans="1:8" ht="24.6" customHeight="1" x14ac:dyDescent="0.25">
      <c r="A24" s="103" t="s">
        <v>19</v>
      </c>
      <c r="B24" s="36"/>
      <c r="C24" s="36"/>
      <c r="D24" s="36"/>
      <c r="E24" s="36"/>
      <c r="F24" s="36"/>
      <c r="G24" s="36"/>
    </row>
    <row r="25" spans="1:8" ht="24.6" customHeight="1" x14ac:dyDescent="0.25">
      <c r="A25" s="103" t="s">
        <v>68</v>
      </c>
      <c r="B25" s="36"/>
      <c r="C25" s="36"/>
      <c r="D25" s="36"/>
      <c r="E25" s="36"/>
      <c r="F25" s="36"/>
      <c r="G25" s="36"/>
    </row>
    <row r="26" spans="1:8" ht="24.6" customHeight="1" x14ac:dyDescent="0.25">
      <c r="A26" s="103" t="s">
        <v>20</v>
      </c>
      <c r="B26" s="36"/>
      <c r="C26" s="36"/>
      <c r="D26" s="36"/>
      <c r="E26" s="36"/>
      <c r="F26" s="36"/>
      <c r="G26" s="36"/>
    </row>
    <row r="27" spans="1:8" ht="24.6" customHeight="1" x14ac:dyDescent="0.25">
      <c r="A27" s="103"/>
      <c r="B27" s="36"/>
      <c r="C27" s="36"/>
      <c r="D27" s="36"/>
      <c r="E27" s="36"/>
      <c r="F27" s="36"/>
      <c r="G27" s="36"/>
    </row>
    <row r="28" spans="1:8" ht="31.5" customHeight="1" x14ac:dyDescent="0.25">
      <c r="A28" s="102" t="str">
        <f>'2A-DPF Sections'!A12</f>
        <v>Section 5 - Electricité Courants Faibles</v>
      </c>
      <c r="B28" s="5">
        <f>SUBTOTAL(9,B29:B31)</f>
        <v>0</v>
      </c>
      <c r="C28" s="5">
        <f t="shared" ref="C28:D28" si="11">SUBTOTAL(9,C29:C31)</f>
        <v>0</v>
      </c>
      <c r="D28" s="5">
        <f t="shared" si="11"/>
        <v>0</v>
      </c>
      <c r="E28" s="5">
        <f t="shared" ref="E28:G28" si="12">SUM(E29:E31)</f>
        <v>0</v>
      </c>
      <c r="F28" s="5">
        <f t="shared" ref="F28" si="13">SUM(F29:F31)</f>
        <v>0</v>
      </c>
      <c r="G28" s="5">
        <f t="shared" si="12"/>
        <v>0</v>
      </c>
    </row>
    <row r="29" spans="1:8" ht="24.6" customHeight="1" x14ac:dyDescent="0.25">
      <c r="A29" s="103" t="s">
        <v>68</v>
      </c>
      <c r="B29" s="36"/>
      <c r="C29" s="36"/>
      <c r="D29" s="36"/>
      <c r="E29" s="36"/>
      <c r="F29" s="36"/>
      <c r="G29" s="36"/>
    </row>
    <row r="30" spans="1:8" ht="24.6" customHeight="1" x14ac:dyDescent="0.25">
      <c r="A30" s="103" t="s">
        <v>20</v>
      </c>
      <c r="B30" s="36"/>
      <c r="C30" s="36"/>
      <c r="D30" s="36"/>
      <c r="E30" s="36"/>
      <c r="F30" s="36"/>
      <c r="G30" s="36"/>
    </row>
    <row r="31" spans="1:8" ht="24.6" customHeight="1" x14ac:dyDescent="0.25">
      <c r="A31" s="103"/>
      <c r="B31" s="36"/>
      <c r="C31" s="36"/>
      <c r="D31" s="36"/>
      <c r="E31" s="36"/>
      <c r="F31" s="36"/>
      <c r="G31" s="36"/>
    </row>
    <row r="32" spans="1:8" ht="32.1" customHeight="1" x14ac:dyDescent="0.25">
      <c r="A32" s="102" t="str">
        <f>'2A-DPF Sections'!A13</f>
        <v>Section 6 - Ouvrage de génie civil, Second œuvre, Portes Automatiques</v>
      </c>
      <c r="B32" s="5">
        <f>SUBTOTAL(9,B33:B35)</f>
        <v>0</v>
      </c>
      <c r="C32" s="5">
        <f t="shared" ref="C32" si="14">SUBTOTAL(9,C33:C35)</f>
        <v>0</v>
      </c>
      <c r="D32" s="5">
        <f t="shared" ref="D32" si="15">SUBTOTAL(9,D33:D35)</f>
        <v>0</v>
      </c>
      <c r="E32" s="5">
        <f t="shared" ref="E32:G32" si="16">SUM(E33:E35)</f>
        <v>0</v>
      </c>
      <c r="F32" s="5">
        <f t="shared" ref="F32" si="17">SUM(F33:F35)</f>
        <v>0</v>
      </c>
      <c r="G32" s="5">
        <f t="shared" si="16"/>
        <v>0</v>
      </c>
    </row>
    <row r="33" spans="1:9" ht="24.6" customHeight="1" x14ac:dyDescent="0.25">
      <c r="A33" s="103" t="s">
        <v>68</v>
      </c>
      <c r="B33" s="36"/>
      <c r="C33" s="36"/>
      <c r="D33" s="36"/>
      <c r="E33" s="36"/>
      <c r="F33" s="36"/>
      <c r="G33" s="36"/>
    </row>
    <row r="34" spans="1:9" ht="24.6" customHeight="1" x14ac:dyDescent="0.25">
      <c r="A34" s="103" t="s">
        <v>20</v>
      </c>
      <c r="B34" s="36"/>
      <c r="C34" s="36"/>
      <c r="D34" s="36"/>
      <c r="E34" s="36"/>
      <c r="F34" s="36"/>
      <c r="G34" s="36"/>
    </row>
    <row r="35" spans="1:9" ht="24.6" customHeight="1" x14ac:dyDescent="0.25">
      <c r="A35" s="103"/>
      <c r="B35" s="36"/>
      <c r="C35" s="36"/>
      <c r="D35" s="36"/>
      <c r="E35" s="36"/>
      <c r="F35" s="36"/>
      <c r="G35" s="36"/>
    </row>
    <row r="36" spans="1:9" ht="32.1" customHeight="1" x14ac:dyDescent="0.25">
      <c r="A36" s="102" t="str">
        <f>'2A-DPF Sections'!A14</f>
        <v>Section 7 - Ascenseurs et Monte-charges</v>
      </c>
      <c r="B36" s="5">
        <f>SUBTOTAL(9,B37:B39)</f>
        <v>0</v>
      </c>
      <c r="C36" s="5">
        <f t="shared" ref="C36" si="18">SUBTOTAL(9,C37:C39)</f>
        <v>0</v>
      </c>
      <c r="D36" s="5">
        <f t="shared" ref="D36" si="19">SUBTOTAL(9,D37:D39)</f>
        <v>0</v>
      </c>
      <c r="E36" s="5">
        <f t="shared" ref="E36:G36" si="20">SUM(E37:E39)</f>
        <v>0</v>
      </c>
      <c r="F36" s="5">
        <f t="shared" ref="F36" si="21">SUM(F37:F39)</f>
        <v>0</v>
      </c>
      <c r="G36" s="5">
        <f t="shared" si="20"/>
        <v>0</v>
      </c>
    </row>
    <row r="37" spans="1:9" ht="24.6" customHeight="1" x14ac:dyDescent="0.25">
      <c r="A37" s="103" t="s">
        <v>68</v>
      </c>
      <c r="B37" s="36"/>
      <c r="C37" s="36"/>
      <c r="D37" s="36"/>
      <c r="E37" s="36"/>
      <c r="F37" s="36"/>
      <c r="G37" s="36"/>
    </row>
    <row r="38" spans="1:9" ht="24.6" customHeight="1" x14ac:dyDescent="0.25">
      <c r="A38" s="103" t="s">
        <v>20</v>
      </c>
      <c r="B38" s="36"/>
      <c r="C38" s="36"/>
      <c r="D38" s="36"/>
      <c r="E38" s="36"/>
      <c r="F38" s="36"/>
      <c r="G38" s="36"/>
    </row>
    <row r="39" spans="1:9" ht="24.6" customHeight="1" x14ac:dyDescent="0.25">
      <c r="A39" s="103"/>
      <c r="B39" s="36"/>
      <c r="C39" s="36"/>
      <c r="D39" s="36"/>
      <c r="E39" s="36"/>
      <c r="F39" s="36"/>
      <c r="G39" s="36"/>
    </row>
    <row r="40" spans="1:9" ht="32.1" customHeight="1" x14ac:dyDescent="0.25">
      <c r="A40" s="102" t="str">
        <f>'2A-DPF Sections'!A15</f>
        <v>Section 8 - Groupe électrogène</v>
      </c>
      <c r="B40" s="5">
        <f>SUBTOTAL(9,B41:B43)</f>
        <v>0</v>
      </c>
      <c r="C40" s="5">
        <f t="shared" ref="C40" si="22">SUBTOTAL(9,C41:C43)</f>
        <v>0</v>
      </c>
      <c r="D40" s="5">
        <f t="shared" ref="D40" si="23">SUBTOTAL(9,D41:D43)</f>
        <v>0</v>
      </c>
      <c r="E40" s="5">
        <f t="shared" ref="E40:G40" si="24">SUM(E41:E43)</f>
        <v>0</v>
      </c>
      <c r="F40" s="5">
        <f t="shared" ref="F40" si="25">SUM(F41:F43)</f>
        <v>0</v>
      </c>
      <c r="G40" s="5">
        <f t="shared" si="24"/>
        <v>0</v>
      </c>
    </row>
    <row r="41" spans="1:9" ht="24.6" customHeight="1" x14ac:dyDescent="0.25">
      <c r="A41" s="103" t="s">
        <v>68</v>
      </c>
      <c r="B41" s="36"/>
      <c r="C41" s="36"/>
      <c r="D41" s="36"/>
      <c r="E41" s="36"/>
      <c r="F41" s="36"/>
      <c r="G41" s="36"/>
    </row>
    <row r="42" spans="1:9" ht="24.6" customHeight="1" x14ac:dyDescent="0.25">
      <c r="A42" s="103" t="s">
        <v>20</v>
      </c>
      <c r="B42" s="36"/>
      <c r="C42" s="36"/>
      <c r="D42" s="36"/>
      <c r="E42" s="36"/>
      <c r="F42" s="36"/>
      <c r="G42" s="36"/>
    </row>
    <row r="43" spans="1:9" ht="24.6" customHeight="1" x14ac:dyDescent="0.25">
      <c r="A43" s="103"/>
      <c r="B43" s="36"/>
      <c r="C43" s="36"/>
      <c r="D43" s="36"/>
      <c r="E43" s="36"/>
      <c r="F43" s="36"/>
      <c r="G43" s="36"/>
      <c r="H43" s="8"/>
    </row>
    <row r="44" spans="1:9" ht="32.1" customHeight="1" x14ac:dyDescent="0.25">
      <c r="A44" s="102" t="str">
        <f>'2A-DPF Sections'!A16</f>
        <v>Performance énergétique et environnementale</v>
      </c>
      <c r="B44" s="5">
        <f>SUBTOTAL(9,B45:B45)</f>
        <v>0</v>
      </c>
      <c r="C44" s="5">
        <f>SUBTOTAL(9,C45:C45)</f>
        <v>0</v>
      </c>
      <c r="D44" s="5">
        <f>SUBTOTAL(9,D45:D45)</f>
        <v>0</v>
      </c>
      <c r="E44" s="5">
        <f>SUM(E45:E45)</f>
        <v>0</v>
      </c>
      <c r="F44" s="5">
        <f>SUM(F45:F45)</f>
        <v>0</v>
      </c>
      <c r="G44" s="5">
        <f>SUM(G45:G45)</f>
        <v>0</v>
      </c>
    </row>
    <row r="45" spans="1:9" ht="24.6" customHeight="1" x14ac:dyDescent="0.25">
      <c r="A45" s="103"/>
      <c r="B45" s="36"/>
      <c r="C45" s="36"/>
      <c r="D45" s="36"/>
      <c r="E45" s="36"/>
      <c r="F45" s="36"/>
      <c r="G45" s="36"/>
    </row>
    <row r="47" spans="1:9" ht="30" customHeight="1" x14ac:dyDescent="0.25">
      <c r="A47" s="83" t="s">
        <v>44</v>
      </c>
      <c r="B47" s="32">
        <f>SUBTOTAL(9,B5:B45)</f>
        <v>0</v>
      </c>
      <c r="C47" s="32">
        <f>SUBTOTAL(9,C5:C45)</f>
        <v>0</v>
      </c>
      <c r="D47" s="32">
        <f>SUBTOTAL(9,D5:D45)</f>
        <v>0</v>
      </c>
      <c r="E47" s="32" t="e">
        <f>IF(COUNT(E5,E11,E15,E22,E28,E32,E36,#REF!,E40,#REF!,E44)=0,"",SUM(E5,E11,E15,E22,E28,E32,E36,#REF!,E40,#REF!,E44))</f>
        <v>#REF!</v>
      </c>
      <c r="F47" s="32" t="e">
        <f>IF(COUNT(F5,F11,F15,F22,F28,F32,F36,#REF!,F40,#REF!,F44)=0,"",SUM(F5,F11,F15,F22,F28,F32,F36,#REF!,F40,#REF!,F44))</f>
        <v>#REF!</v>
      </c>
      <c r="G47" s="32" t="e">
        <f>IF(COUNT(G5,G11,G15,G22,G28,G32,G36,#REF!,G40,#REF!,G44)=0,"",SUM(G5,G11,G15,G22,G28,G32,G36,#REF!,G40,#REF!,G44))</f>
        <v>#REF!</v>
      </c>
      <c r="H47" s="73" t="b">
        <f>B47+C47+D47='2A-DPF Sections'!C18+'2A-DPF Sections'!E18+'2A-DPF Sections'!G18</f>
        <v>1</v>
      </c>
      <c r="I47" s="73"/>
    </row>
  </sheetData>
  <sheetProtection selectLockedCells="1"/>
  <mergeCells count="2">
    <mergeCell ref="B4:G4"/>
    <mergeCell ref="A1:G1"/>
  </mergeCells>
  <conditionalFormatting sqref="A6:G10 A12:G14 A16:G21 A23:G27 A29:G31 A33:G35 A37:G39 A41:G43 A45:G45">
    <cfRule type="containsBlanks" dxfId="3" priority="2">
      <formula>LEN(TRIM(A6))=0</formula>
    </cfRule>
  </conditionalFormatting>
  <conditionalFormatting sqref="H47">
    <cfRule type="containsText" dxfId="2" priority="1" operator="containsText" text="FAUX">
      <formula>NOT(ISERROR(SEARCH("FAUX",H47)))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EB818-EE5B-41DD-AD17-DB6E0370A6D8}">
  <sheetPr codeName="Feuil9">
    <tabColor theme="6" tint="0.39997558519241921"/>
    <pageSetUpPr fitToPage="1"/>
  </sheetPr>
  <dimension ref="A1:J16"/>
  <sheetViews>
    <sheetView showGridLines="0" view="pageBreakPreview" zoomScaleNormal="100" zoomScaleSheetLayoutView="100" workbookViewId="0">
      <selection activeCell="F26" sqref="F26"/>
    </sheetView>
  </sheetViews>
  <sheetFormatPr baseColWidth="10" defaultColWidth="11.42578125" defaultRowHeight="13.5" x14ac:dyDescent="0.25"/>
  <cols>
    <col min="1" max="1" width="57.5703125" style="1" customWidth="1"/>
    <col min="2" max="4" width="24.42578125" style="1" customWidth="1"/>
    <col min="5" max="7" width="20.85546875" style="1" hidden="1" customWidth="1"/>
    <col min="8" max="8" width="21.85546875" style="1" customWidth="1"/>
    <col min="9" max="9" width="12" style="1" customWidth="1"/>
    <col min="10" max="16384" width="11.42578125" style="1"/>
  </cols>
  <sheetData>
    <row r="1" spans="1:10" s="8" customFormat="1" ht="60" customHeight="1" x14ac:dyDescent="0.2">
      <c r="A1" s="130" t="s">
        <v>40</v>
      </c>
      <c r="B1" s="131"/>
      <c r="C1" s="131"/>
      <c r="D1" s="131"/>
      <c r="E1" s="131"/>
      <c r="F1" s="131"/>
      <c r="G1" s="131"/>
      <c r="H1" s="131"/>
    </row>
    <row r="3" spans="1:10" s="8" customFormat="1" ht="51" customHeight="1" x14ac:dyDescent="0.2">
      <c r="A3" s="78" t="str">
        <f>'1A-PeC Prestations'!A3</f>
        <v>ARRONDISSEMENT JUDICIAIRE DE DRAGUIGNAN</v>
      </c>
      <c r="B3" s="76" t="str">
        <f>'2C-DPF Fourn-Cons-MT-P'!B3</f>
        <v>AJ DRAGUIGNAN - Cité judiciaire Draguignan</v>
      </c>
      <c r="C3" s="76" t="str">
        <f>'2C-DPF Fourn-Cons-MT-P'!C3</f>
        <v>AJ DRAGUIGNAN - Palais de justice Fréjus</v>
      </c>
      <c r="D3" s="76" t="str">
        <f>'2C-DPF Fourn-Cons-MT-P'!D3</f>
        <v>AJ DRAGUIGNAN - Palais de justice Brignoles</v>
      </c>
      <c r="E3" s="72" t="e">
        <f>'2C-DPF Fourn-Cons-MT-P'!E3</f>
        <v>#REF!</v>
      </c>
      <c r="F3" s="72" t="e">
        <f>'2C-DPF Fourn-Cons-MT-P'!F3</f>
        <v>#REF!</v>
      </c>
      <c r="G3" s="72" t="e">
        <f>'2C-DPF Fourn-Cons-MT-P'!G3</f>
        <v>#REF!</v>
      </c>
      <c r="H3" s="79"/>
    </row>
    <row r="4" spans="1:10" ht="25.5" customHeight="1" x14ac:dyDescent="0.25">
      <c r="A4" s="15" t="s">
        <v>5</v>
      </c>
      <c r="B4" s="93" t="s">
        <v>79</v>
      </c>
      <c r="C4" s="93" t="s">
        <v>79</v>
      </c>
      <c r="D4" s="93" t="s">
        <v>79</v>
      </c>
      <c r="E4" s="91"/>
      <c r="F4" s="91"/>
      <c r="G4" s="92"/>
      <c r="H4" s="24" t="s">
        <v>34</v>
      </c>
    </row>
    <row r="5" spans="1:10" ht="30" customHeight="1" x14ac:dyDescent="0.25">
      <c r="A5" s="101" t="str">
        <f>'2A-DPF Sections'!A6</f>
        <v>Section 0 - Pilotage et missions générales</v>
      </c>
      <c r="B5" s="110"/>
      <c r="C5" s="110"/>
      <c r="D5" s="110"/>
      <c r="E5" s="68"/>
      <c r="F5" s="68"/>
      <c r="G5" s="68"/>
      <c r="H5" s="94">
        <f>SUM(B5:G5)</f>
        <v>0</v>
      </c>
      <c r="I5" s="4"/>
    </row>
    <row r="6" spans="1:10" ht="30" customHeight="1" x14ac:dyDescent="0.25">
      <c r="A6" s="104" t="str">
        <f>'2A-DPF Sections'!A8</f>
        <v>Section 1 - Plomberie et Traitement d'Eau</v>
      </c>
      <c r="B6" s="110"/>
      <c r="C6" s="110"/>
      <c r="D6" s="110"/>
      <c r="E6" s="68"/>
      <c r="F6" s="68"/>
      <c r="G6" s="68"/>
      <c r="H6" s="94">
        <f t="shared" ref="H6:H13" si="0">SUM(B6:G6)</f>
        <v>0</v>
      </c>
      <c r="I6" s="4"/>
    </row>
    <row r="7" spans="1:10" ht="30" customHeight="1" x14ac:dyDescent="0.25">
      <c r="A7" s="104" t="str">
        <f>'2A-DPF Sections'!A9</f>
        <v>Section 2 - Protection Incendie</v>
      </c>
      <c r="B7" s="110"/>
      <c r="C7" s="110"/>
      <c r="D7" s="110"/>
      <c r="E7" s="68"/>
      <c r="F7" s="68"/>
      <c r="G7" s="68"/>
      <c r="H7" s="94">
        <f t="shared" si="0"/>
        <v>0</v>
      </c>
      <c r="I7" s="4"/>
    </row>
    <row r="8" spans="1:10" ht="30" customHeight="1" x14ac:dyDescent="0.25">
      <c r="A8" s="104" t="str">
        <f>'2A-DPF Sections'!A10</f>
        <v>Section 3 - Chauffage-Ventilation-Climatisation-Désenfumage</v>
      </c>
      <c r="B8" s="110"/>
      <c r="C8" s="110"/>
      <c r="D8" s="110"/>
      <c r="E8" s="68"/>
      <c r="F8" s="68"/>
      <c r="G8" s="68"/>
      <c r="H8" s="94">
        <f t="shared" si="0"/>
        <v>0</v>
      </c>
      <c r="I8" s="4"/>
    </row>
    <row r="9" spans="1:10" ht="30" customHeight="1" x14ac:dyDescent="0.25">
      <c r="A9" s="104" t="str">
        <f>'2A-DPF Sections'!A11</f>
        <v>Section 4 - Electricité Courants Forts</v>
      </c>
      <c r="B9" s="110"/>
      <c r="C9" s="110"/>
      <c r="D9" s="110"/>
      <c r="E9" s="68"/>
      <c r="F9" s="68"/>
      <c r="G9" s="68"/>
      <c r="H9" s="94">
        <f t="shared" si="0"/>
        <v>0</v>
      </c>
      <c r="I9" s="4"/>
    </row>
    <row r="10" spans="1:10" ht="30" customHeight="1" x14ac:dyDescent="0.25">
      <c r="A10" s="104" t="str">
        <f>'2A-DPF Sections'!A12</f>
        <v>Section 5 - Electricité Courants Faibles</v>
      </c>
      <c r="B10" s="110"/>
      <c r="C10" s="110"/>
      <c r="D10" s="110"/>
      <c r="E10" s="68"/>
      <c r="F10" s="68"/>
      <c r="G10" s="68"/>
      <c r="H10" s="94">
        <f t="shared" si="0"/>
        <v>0</v>
      </c>
      <c r="I10" s="4"/>
    </row>
    <row r="11" spans="1:10" ht="30" customHeight="1" x14ac:dyDescent="0.25">
      <c r="A11" s="104" t="str">
        <f>'2A-DPF Sections'!A13</f>
        <v>Section 6 - Ouvrage de génie civil, Second œuvre, Portes Automatiques</v>
      </c>
      <c r="B11" s="110"/>
      <c r="C11" s="110"/>
      <c r="D11" s="110"/>
      <c r="E11" s="68"/>
      <c r="F11" s="68"/>
      <c r="G11" s="68"/>
      <c r="H11" s="94">
        <f t="shared" si="0"/>
        <v>0</v>
      </c>
      <c r="I11" s="4"/>
      <c r="J11" s="4"/>
    </row>
    <row r="12" spans="1:10" ht="30" customHeight="1" x14ac:dyDescent="0.25">
      <c r="A12" s="104" t="str">
        <f>'2A-DPF Sections'!A14</f>
        <v>Section 7 - Ascenseurs et Monte-charges</v>
      </c>
      <c r="B12" s="110"/>
      <c r="C12" s="110"/>
      <c r="D12" s="110"/>
      <c r="E12" s="68"/>
      <c r="F12" s="68"/>
      <c r="G12" s="68"/>
      <c r="H12" s="94">
        <f t="shared" si="0"/>
        <v>0</v>
      </c>
      <c r="I12" s="4"/>
    </row>
    <row r="13" spans="1:10" ht="30" customHeight="1" x14ac:dyDescent="0.25">
      <c r="A13" s="104" t="str">
        <f>'2A-DPF Sections'!A15</f>
        <v>Section 8 - Groupe électrogène</v>
      </c>
      <c r="B13" s="110"/>
      <c r="C13" s="110"/>
      <c r="D13" s="110"/>
      <c r="E13" s="68"/>
      <c r="F13" s="68"/>
      <c r="G13" s="68"/>
      <c r="H13" s="94">
        <f t="shared" si="0"/>
        <v>0</v>
      </c>
      <c r="I13" s="4"/>
    </row>
    <row r="14" spans="1:10" ht="30" customHeight="1" x14ac:dyDescent="0.25">
      <c r="A14" s="101" t="str">
        <f>'2A-DPF Sections'!A16</f>
        <v>Performance énergétique et environnementale</v>
      </c>
      <c r="B14" s="110"/>
      <c r="C14" s="110"/>
      <c r="D14" s="110"/>
      <c r="E14" s="68"/>
      <c r="F14" s="68"/>
      <c r="G14" s="68"/>
      <c r="H14" s="94">
        <f>SUM(B14:G14)</f>
        <v>0</v>
      </c>
      <c r="I14" s="4"/>
    </row>
    <row r="16" spans="1:10" ht="30" customHeight="1" x14ac:dyDescent="0.25">
      <c r="A16" s="84" t="s">
        <v>69</v>
      </c>
      <c r="B16" s="71">
        <f>SUM(B5:B14)</f>
        <v>0</v>
      </c>
      <c r="C16" s="71">
        <f t="shared" ref="C16:D16" si="1">SUM(C5:C14)</f>
        <v>0</v>
      </c>
      <c r="D16" s="71">
        <f t="shared" si="1"/>
        <v>0</v>
      </c>
      <c r="E16" s="95">
        <f>B16+C16+D16</f>
        <v>0</v>
      </c>
      <c r="F16" s="71">
        <f>SUM(F5:F14)</f>
        <v>0</v>
      </c>
      <c r="G16" s="71">
        <f>SUM(G5:G14)</f>
        <v>0</v>
      </c>
      <c r="H16" s="95">
        <f>B16+C16+D16</f>
        <v>0</v>
      </c>
      <c r="I16" s="73" t="b">
        <f>H16=SUM(H5:H14)</f>
        <v>1</v>
      </c>
      <c r="J16" s="73" t="b">
        <f>H16=Synthèse!G11</f>
        <v>1</v>
      </c>
    </row>
  </sheetData>
  <sheetProtection selectLockedCells="1"/>
  <mergeCells count="1">
    <mergeCell ref="A1:H1"/>
  </mergeCells>
  <conditionalFormatting sqref="B5:G14">
    <cfRule type="containsBlanks" dxfId="1" priority="2">
      <formula>LEN(TRIM(B5))=0</formula>
    </cfRule>
  </conditionalFormatting>
  <conditionalFormatting sqref="I16:J16">
    <cfRule type="containsText" dxfId="0" priority="1" operator="containsText" text="FAUX">
      <formula>NOT(ISERROR(SEARCH("FAUX",I16)))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&amp;LARRONDISSEMENT JUDICIAIRE DE TOULON&amp;RANNEXE 1 - DPGF</oddHeader>
    <oddFooter>&amp;L&amp;F / &amp;A&amp;R&amp;P/&amp;N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7A9439CD14814F8487237B1FFBE72D" ma:contentTypeVersion="20" ma:contentTypeDescription="Crée un document." ma:contentTypeScope="" ma:versionID="5ad1e20f5c8a8a631b15f67397d99af0">
  <xsd:schema xmlns:xsd="http://www.w3.org/2001/XMLSchema" xmlns:xs="http://www.w3.org/2001/XMLSchema" xmlns:p="http://schemas.microsoft.com/office/2006/metadata/properties" xmlns:ns2="bec90868-7e3c-476d-81dd-2182719602de" xmlns:ns3="46551492-3c86-490f-823b-86668266ad79" targetNamespace="http://schemas.microsoft.com/office/2006/metadata/properties" ma:root="true" ma:fieldsID="13b790ea4471e0e1e3158cc4ff44ec90" ns2:_="" ns3:_="">
    <xsd:import namespace="bec90868-7e3c-476d-81dd-2182719602de"/>
    <xsd:import namespace="46551492-3c86-490f-823b-86668266ad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tatut" minOccurs="0"/>
                <xsd:element ref="ns3:Responsable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c90868-7e3c-476d-81dd-2182719602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5" nillable="true" ma:displayName="État de validation" ma:internalName="_x00c9_tat_x0020_de_x0020_validation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51492-3c86-490f-823b-86668266ad79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92312e20-9120-43c1-b93c-d97ee26c6379}" ma:internalName="TaxCatchAll" ma:showField="CatchAllData" ma:web="46551492-3c86-490f-823b-86668266a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1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2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551492-3c86-490f-823b-86668266ad79" xsi:nil="true"/>
    <lcf76f155ced4ddcb4097134ff3c332f xmlns="bec90868-7e3c-476d-81dd-2182719602de">
      <Terms xmlns="http://schemas.microsoft.com/office/infopath/2007/PartnerControls"/>
    </lcf76f155ced4ddcb4097134ff3c332f>
    <Statut xmlns="46551492-3c86-490f-823b-86668266ad79" xsi:nil="true"/>
    <Responsable xmlns="46551492-3c86-490f-823b-86668266ad79">
      <UserInfo>
        <DisplayName/>
        <AccountId xsi:nil="true"/>
        <AccountType/>
      </UserInfo>
    </Responsable>
    <_Flow_SignoffStatus xmlns="bec90868-7e3c-476d-81dd-2182719602d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8E3DBD-86F6-4C42-9E1B-4620D543A5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c90868-7e3c-476d-81dd-2182719602de"/>
    <ds:schemaRef ds:uri="46551492-3c86-490f-823b-86668266ad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E04B99-B5F6-420C-A49D-1A1FE52AFED5}">
  <ds:schemaRefs>
    <ds:schemaRef ds:uri="http://schemas.microsoft.com/office/2006/metadata/properties"/>
    <ds:schemaRef ds:uri="http://schemas.microsoft.com/office/infopath/2007/PartnerControls"/>
    <ds:schemaRef ds:uri="46551492-3c86-490f-823b-86668266ad79"/>
    <ds:schemaRef ds:uri="bec90868-7e3c-476d-81dd-2182719602de"/>
  </ds:schemaRefs>
</ds:datastoreItem>
</file>

<file path=customXml/itemProps3.xml><?xml version="1.0" encoding="utf-8"?>
<ds:datastoreItem xmlns:ds="http://schemas.openxmlformats.org/officeDocument/2006/customXml" ds:itemID="{025BAB7A-0E0A-455A-AC7C-135816E5D2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9</vt:i4>
      </vt:variant>
    </vt:vector>
  </HeadingPairs>
  <TitlesOfParts>
    <vt:vector size="17" baseType="lpstr">
      <vt:lpstr>PdG</vt:lpstr>
      <vt:lpstr>Synthèse</vt:lpstr>
      <vt:lpstr>1A-PeC Prestations</vt:lpstr>
      <vt:lpstr>1B-PeC Sites</vt:lpstr>
      <vt:lpstr>2A-DPF Sections</vt:lpstr>
      <vt:lpstr>2B-DPF GMAO</vt:lpstr>
      <vt:lpstr>2C-DPF Fourn-Cons-MT-P</vt:lpstr>
      <vt:lpstr>3-Charge de travail</vt:lpstr>
      <vt:lpstr>'2A-DPF Sections'!Sections</vt:lpstr>
      <vt:lpstr>'1A-PeC Prestations'!Zone_d_impression</vt:lpstr>
      <vt:lpstr>'1B-PeC Sites'!Zone_d_impression</vt:lpstr>
      <vt:lpstr>'2A-DPF Sections'!Zone_d_impression</vt:lpstr>
      <vt:lpstr>'2B-DPF GMAO'!Zone_d_impression</vt:lpstr>
      <vt:lpstr>'2C-DPF Fourn-Cons-MT-P'!Zone_d_impression</vt:lpstr>
      <vt:lpstr>'3-Charge de travail'!Zone_d_impression</vt:lpstr>
      <vt:lpstr>PdG!Zone_d_impression</vt:lpstr>
      <vt:lpstr>Synthèse!Zone_d_impression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Florent DUPARCHY</cp:lastModifiedBy>
  <cp:lastPrinted>2023-06-21T12:45:11Z</cp:lastPrinted>
  <dcterms:created xsi:type="dcterms:W3CDTF">2000-11-14T06:45:12Z</dcterms:created>
  <dcterms:modified xsi:type="dcterms:W3CDTF">2025-09-30T12:34:10Z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0x010100C97A9439CD14814F8487237B1FFBE72D</vt:lpwstr>
  </property>
  <property fmtid="{D5CDD505-2E9C-101B-9397-08002B2CF9AE}" pid="3" name="MediaServiceImageTags">
    <vt:lpwstr/>
  </property>
</Properties>
</file>